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 activeTab="4"/>
  </bookViews>
  <sheets>
    <sheet name="材控23" sheetId="3" r:id="rId1"/>
    <sheet name="机器人23" sheetId="4" r:id="rId2"/>
    <sheet name="机自w23" sheetId="5" r:id="rId3"/>
    <sheet name="车辆23" sheetId="6" r:id="rId4"/>
    <sheet name="机自23" sheetId="7" r:id="rId5"/>
  </sheets>
  <externalReferences>
    <externalReference r:id="rId6"/>
    <externalReference r:id="rId7"/>
    <externalReference r:id="rId8"/>
    <externalReference r:id="rId9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<sst xmlns="http://schemas.openxmlformats.org/spreadsheetml/2006/main" count="2720" uniqueCount="869">
  <si>
    <t>课程
学生
学分</t>
  </si>
  <si>
    <t>Matlab与仿真</t>
  </si>
  <si>
    <t>单片机原理与接口技术</t>
  </si>
  <si>
    <t>控制工程基础</t>
  </si>
  <si>
    <t>机械设计</t>
  </si>
  <si>
    <t>材料成型理论基础</t>
  </si>
  <si>
    <t>材料综合实验</t>
  </si>
  <si>
    <t>塑料成型工艺与模具设计</t>
  </si>
  <si>
    <t>增材制造工艺</t>
  </si>
  <si>
    <t>机械原理课程设计</t>
  </si>
  <si>
    <t>大学生职业发展与就业指导</t>
  </si>
  <si>
    <t>工程训练Ⅱ</t>
  </si>
  <si>
    <t>材料工程科技创新训练</t>
  </si>
  <si>
    <t>材料成形设备</t>
  </si>
  <si>
    <t>模具制造工艺学</t>
  </si>
  <si>
    <t>测试传感技术</t>
  </si>
  <si>
    <t>冲压成形工艺与模具设计</t>
  </si>
  <si>
    <t>模具CAD/CAE/CAM</t>
  </si>
  <si>
    <t>增材制造模拟</t>
  </si>
  <si>
    <t>增材制造结构设计</t>
  </si>
  <si>
    <t>机械设计课程设计</t>
  </si>
  <si>
    <t>德育考评（五）</t>
  </si>
  <si>
    <t>德育考评（六）</t>
  </si>
  <si>
    <t>德育20%</t>
  </si>
  <si>
    <t>学分</t>
  </si>
  <si>
    <t>智育评   70%</t>
  </si>
  <si>
    <t>体育分5%</t>
  </si>
  <si>
    <t>劳育分
5%</t>
  </si>
  <si>
    <t>个性发展分</t>
  </si>
  <si>
    <t>综测</t>
  </si>
  <si>
    <t>绩点</t>
  </si>
  <si>
    <t>获奖
情况</t>
  </si>
  <si>
    <t>序号</t>
  </si>
  <si>
    <t>班级</t>
  </si>
  <si>
    <t>学号</t>
  </si>
  <si>
    <t>姓名</t>
  </si>
  <si>
    <t>主修课程</t>
  </si>
  <si>
    <t>材控23-2</t>
  </si>
  <si>
    <t>2023b23036</t>
  </si>
  <si>
    <t>熊郑峰</t>
  </si>
  <si>
    <t>未选</t>
  </si>
  <si>
    <t>一等奖</t>
  </si>
  <si>
    <t>材控23-1</t>
  </si>
  <si>
    <t>2023b23014</t>
  </si>
  <si>
    <t>廖斌</t>
  </si>
  <si>
    <t>二等奖</t>
  </si>
  <si>
    <t>2023b23011</t>
  </si>
  <si>
    <t>曾祥东</t>
  </si>
  <si>
    <t>三等奖</t>
  </si>
  <si>
    <t>专业前5%</t>
  </si>
  <si>
    <t>2023b23039</t>
  </si>
  <si>
    <t>姜婀娜</t>
  </si>
  <si>
    <t>2023b23028</t>
  </si>
  <si>
    <t>郭亚萍</t>
  </si>
  <si>
    <t>2023b23034</t>
  </si>
  <si>
    <t>杨近秋</t>
  </si>
  <si>
    <t>2023b23058</t>
  </si>
  <si>
    <t>蒋佳诺</t>
  </si>
  <si>
    <t>2023b23002</t>
  </si>
  <si>
    <t>林许毅</t>
  </si>
  <si>
    <t>2023b23029</t>
  </si>
  <si>
    <t>李泽鹏</t>
  </si>
  <si>
    <t>2023b23055</t>
  </si>
  <si>
    <t>蔡淇妃</t>
  </si>
  <si>
    <t>2023b23010</t>
  </si>
  <si>
    <t>郭雨妍</t>
  </si>
  <si>
    <t>2023b23003</t>
  </si>
  <si>
    <t>胡颢晨</t>
  </si>
  <si>
    <t>2023b23021</t>
  </si>
  <si>
    <t>康亚涛</t>
  </si>
  <si>
    <t>2023b23038</t>
  </si>
  <si>
    <t>韩文龙</t>
  </si>
  <si>
    <t>2023b23040</t>
  </si>
  <si>
    <t>付钰佳</t>
  </si>
  <si>
    <t>专业前25%</t>
  </si>
  <si>
    <t>2023b23032</t>
  </si>
  <si>
    <t>盛易天</t>
  </si>
  <si>
    <t>2023b23031</t>
  </si>
  <si>
    <t>唐钰洋</t>
  </si>
  <si>
    <t>2023b23047</t>
  </si>
  <si>
    <t>谭红钰</t>
  </si>
  <si>
    <t>2023b23037</t>
  </si>
  <si>
    <t>熊金涛</t>
  </si>
  <si>
    <t>2023b23017</t>
  </si>
  <si>
    <t>莫华清</t>
  </si>
  <si>
    <t>2023b23045</t>
  </si>
  <si>
    <t>薛茜瑶</t>
  </si>
  <si>
    <t>2023b23059</t>
  </si>
  <si>
    <t>王正伟</t>
  </si>
  <si>
    <t>2023b23020</t>
  </si>
  <si>
    <t>李景嘉</t>
  </si>
  <si>
    <t>2023b23019</t>
  </si>
  <si>
    <t>卢开顺</t>
  </si>
  <si>
    <t>2023b23046</t>
  </si>
  <si>
    <t>王俊</t>
  </si>
  <si>
    <t>2023b23005</t>
  </si>
  <si>
    <t>姚丹</t>
  </si>
  <si>
    <t>2023b23049</t>
  </si>
  <si>
    <t>田连创</t>
  </si>
  <si>
    <t>2023b23016</t>
  </si>
  <si>
    <t>李昊霖</t>
  </si>
  <si>
    <t>2023b23027</t>
  </si>
  <si>
    <t>高嘉漪</t>
  </si>
  <si>
    <t>2023b23035</t>
  </si>
  <si>
    <t>杨陈辰</t>
  </si>
  <si>
    <t>专业前50%</t>
  </si>
  <si>
    <t>2023b23009</t>
  </si>
  <si>
    <t>康忛</t>
  </si>
  <si>
    <t>2023b23042</t>
  </si>
  <si>
    <t>王晨森</t>
  </si>
  <si>
    <t>2023b23057</t>
  </si>
  <si>
    <t>丁逸飞</t>
  </si>
  <si>
    <t>2023b23008</t>
  </si>
  <si>
    <t>杨子豪</t>
  </si>
  <si>
    <t>2023b23041</t>
  </si>
  <si>
    <t>张军煌</t>
  </si>
  <si>
    <t>2023b23048</t>
  </si>
  <si>
    <t>龙运来</t>
  </si>
  <si>
    <t>2023b23013</t>
  </si>
  <si>
    <t>青博</t>
  </si>
  <si>
    <t>2023b23054</t>
  </si>
  <si>
    <t>崔浩</t>
  </si>
  <si>
    <t>2022b23009</t>
  </si>
  <si>
    <t>吴学锦</t>
  </si>
  <si>
    <t>2023b23015</t>
  </si>
  <si>
    <t>吴鑫</t>
  </si>
  <si>
    <t>2023b23056</t>
  </si>
  <si>
    <t>郭子健</t>
  </si>
  <si>
    <t>2023b23018</t>
  </si>
  <si>
    <t>平国果</t>
  </si>
  <si>
    <t>2023b23053</t>
  </si>
  <si>
    <t>柳夏森</t>
  </si>
  <si>
    <t>2023b23024</t>
  </si>
  <si>
    <t>王欣航</t>
  </si>
  <si>
    <t>2023b23060</t>
  </si>
  <si>
    <t>颜豪</t>
  </si>
  <si>
    <t>2023b23033</t>
  </si>
  <si>
    <t>吴彦明</t>
  </si>
  <si>
    <t>2023b23043</t>
  </si>
  <si>
    <t>彭佳瑞</t>
  </si>
  <si>
    <t>2023b23050</t>
  </si>
  <si>
    <t>唐洋</t>
  </si>
  <si>
    <t>2023b23026</t>
  </si>
  <si>
    <t>王光宁</t>
  </si>
  <si>
    <t>2023b23012</t>
  </si>
  <si>
    <t>卢涵</t>
  </si>
  <si>
    <t>2023b23001</t>
  </si>
  <si>
    <t>刘子奕</t>
  </si>
  <si>
    <t>2023b23004</t>
  </si>
  <si>
    <t>钱明宇</t>
  </si>
  <si>
    <t>2023b23023</t>
  </si>
  <si>
    <t>赵旭沛</t>
  </si>
  <si>
    <t>2023b23007</t>
  </si>
  <si>
    <t>孙亦武</t>
  </si>
  <si>
    <t>2022b23028</t>
  </si>
  <si>
    <t>陈澎毅</t>
  </si>
  <si>
    <t>2023b23051</t>
  </si>
  <si>
    <t>雷铭</t>
  </si>
  <si>
    <t>2023b23030</t>
  </si>
  <si>
    <t>尚一博</t>
  </si>
  <si>
    <t>2023b23025</t>
  </si>
  <si>
    <t>严鑫文</t>
  </si>
  <si>
    <t>2023b23044</t>
  </si>
  <si>
    <t>王禹懿</t>
  </si>
  <si>
    <t/>
  </si>
  <si>
    <t>休学</t>
  </si>
  <si>
    <t>微机原理与嵌入式系统</t>
  </si>
  <si>
    <t>机器人传感检测技术</t>
  </si>
  <si>
    <t>电机驱动与运动控制</t>
  </si>
  <si>
    <t>电气控制与PLC</t>
  </si>
  <si>
    <t>经济学基础</t>
  </si>
  <si>
    <t>自动控制原理</t>
  </si>
  <si>
    <t>Python语言程序设计</t>
  </si>
  <si>
    <t>机器人动力学建模与仿真</t>
  </si>
  <si>
    <t>电工电子实习</t>
  </si>
  <si>
    <t>机器人创新设计与仿真</t>
  </si>
  <si>
    <t>机器视觉与图像处理</t>
  </si>
  <si>
    <t>科技创新训练</t>
  </si>
  <si>
    <t>智能机器人ROS开发</t>
  </si>
  <si>
    <t>智能机器人原理与应用</t>
  </si>
  <si>
    <t>智能机器人控制技术</t>
  </si>
  <si>
    <t>工业机器人原理与应用</t>
  </si>
  <si>
    <t>工业机器人控制技术</t>
  </si>
  <si>
    <t>工业机器人编程与仿真</t>
  </si>
  <si>
    <t>机器人23-2</t>
  </si>
  <si>
    <t>2023b34073</t>
  </si>
  <si>
    <t>徐文轩</t>
  </si>
  <si>
    <t>2023b34057</t>
  </si>
  <si>
    <t>陈强剑</t>
  </si>
  <si>
    <t>2023b34056</t>
  </si>
  <si>
    <t>邓夏佳慧</t>
  </si>
  <si>
    <t>机器人23-1</t>
  </si>
  <si>
    <t>2023b34019</t>
  </si>
  <si>
    <t>谢力波</t>
  </si>
  <si>
    <t>2023b34004</t>
  </si>
  <si>
    <t>汤伟豪</t>
  </si>
  <si>
    <t>2023b34060</t>
  </si>
  <si>
    <t>陈珈旭</t>
  </si>
  <si>
    <t>2023b34035</t>
  </si>
  <si>
    <t>黄佳磊</t>
  </si>
  <si>
    <t>2023b08020</t>
  </si>
  <si>
    <t>邓驰</t>
  </si>
  <si>
    <t>2023b34054</t>
  </si>
  <si>
    <t>林晨磊</t>
  </si>
  <si>
    <t>2023b34024</t>
  </si>
  <si>
    <t>屈佳宝</t>
  </si>
  <si>
    <t>2023b34072</t>
  </si>
  <si>
    <t>倪祥晓</t>
  </si>
  <si>
    <t>2023b34068</t>
  </si>
  <si>
    <t>曹佳雯</t>
  </si>
  <si>
    <t>2023b34047</t>
  </si>
  <si>
    <t>周千蓥</t>
  </si>
  <si>
    <t>2023b34049</t>
  </si>
  <si>
    <t>林启诚</t>
  </si>
  <si>
    <t>2023b34074</t>
  </si>
  <si>
    <t>何沐桦</t>
  </si>
  <si>
    <t>2023b34052</t>
  </si>
  <si>
    <t>周熠涛</t>
  </si>
  <si>
    <t>2023b34032</t>
  </si>
  <si>
    <t>缪启亮</t>
  </si>
  <si>
    <t>2023b34008</t>
  </si>
  <si>
    <t>周硕</t>
  </si>
  <si>
    <t>2023b34027</t>
  </si>
  <si>
    <t>蔡成洪</t>
  </si>
  <si>
    <t>2023b28016</t>
  </si>
  <si>
    <t>徐大胜</t>
  </si>
  <si>
    <t>2023b34083</t>
  </si>
  <si>
    <t>王加鹏</t>
  </si>
  <si>
    <t>2023b34075</t>
  </si>
  <si>
    <t>徐浩鹏</t>
  </si>
  <si>
    <t>2023b34017</t>
  </si>
  <si>
    <t>庄子严</t>
  </si>
  <si>
    <t>2023b34030</t>
  </si>
  <si>
    <t>林佳欣缘</t>
  </si>
  <si>
    <t>2023b34016</t>
  </si>
  <si>
    <t>黄朝城</t>
  </si>
  <si>
    <t>2023b34014</t>
  </si>
  <si>
    <t>高瞻</t>
  </si>
  <si>
    <t>2023b34007</t>
  </si>
  <si>
    <t>陈冠男</t>
  </si>
  <si>
    <t>2023b34048</t>
  </si>
  <si>
    <t>王家旺</t>
  </si>
  <si>
    <t>2023b34037</t>
  </si>
  <si>
    <t>段祯稼</t>
  </si>
  <si>
    <t>2023b34064</t>
  </si>
  <si>
    <t>唐佳灿</t>
  </si>
  <si>
    <t>2023b34005</t>
  </si>
  <si>
    <t>黄奕夫</t>
  </si>
  <si>
    <t>2023b34063</t>
  </si>
  <si>
    <t>沈斯阳</t>
  </si>
  <si>
    <t>2023b34020</t>
  </si>
  <si>
    <t>沈哲宇</t>
  </si>
  <si>
    <t>2023b34012</t>
  </si>
  <si>
    <t>史晋驿</t>
  </si>
  <si>
    <t>2023b34003</t>
  </si>
  <si>
    <t>陈健</t>
  </si>
  <si>
    <t>2023b34033</t>
  </si>
  <si>
    <t>曹林轩</t>
  </si>
  <si>
    <t>2023b34059</t>
  </si>
  <si>
    <t>王浩龙</t>
  </si>
  <si>
    <t>2023b34022</t>
  </si>
  <si>
    <t>李盛</t>
  </si>
  <si>
    <t>2023b34015</t>
  </si>
  <si>
    <t>李恺</t>
  </si>
  <si>
    <t>2023b34080</t>
  </si>
  <si>
    <t>李佳渝</t>
  </si>
  <si>
    <t>2023b34034</t>
  </si>
  <si>
    <t>蒋林智旺</t>
  </si>
  <si>
    <t>2023b34026</t>
  </si>
  <si>
    <t>陈鑫涛</t>
  </si>
  <si>
    <t>2023b34001</t>
  </si>
  <si>
    <t>戚欣航</t>
  </si>
  <si>
    <t>2023b34055</t>
  </si>
  <si>
    <t>林泽宇</t>
  </si>
  <si>
    <t>2023b34011</t>
  </si>
  <si>
    <t>郑宇宏</t>
  </si>
  <si>
    <t>2023b34062</t>
  </si>
  <si>
    <t>成则言</t>
  </si>
  <si>
    <t>2023b34051</t>
  </si>
  <si>
    <t>徐川翔</t>
  </si>
  <si>
    <t>2023b34079</t>
  </si>
  <si>
    <t>邓础汉</t>
  </si>
  <si>
    <t>2023b34076</t>
  </si>
  <si>
    <t>黄柏霖</t>
  </si>
  <si>
    <t>2023b34009</t>
  </si>
  <si>
    <t>郑达诚</t>
  </si>
  <si>
    <t>2023b34077</t>
  </si>
  <si>
    <t>廖智鑫</t>
  </si>
  <si>
    <t>2023b34085</t>
  </si>
  <si>
    <t>卢思恩</t>
  </si>
  <si>
    <t>2023b34061</t>
  </si>
  <si>
    <t>曹健</t>
  </si>
  <si>
    <t>2023b34050</t>
  </si>
  <si>
    <t>郭帅</t>
  </si>
  <si>
    <t>2023b34046</t>
  </si>
  <si>
    <t>薛增辉</t>
  </si>
  <si>
    <t>2023b34070</t>
  </si>
  <si>
    <t>余欣阳</t>
  </si>
  <si>
    <t>2023b34045</t>
  </si>
  <si>
    <t>郭子裕</t>
  </si>
  <si>
    <t>2023b34039</t>
  </si>
  <si>
    <t>朱轩章</t>
  </si>
  <si>
    <t>2023b34040</t>
  </si>
  <si>
    <t>黎运逸</t>
  </si>
  <si>
    <t>2023b34081</t>
  </si>
  <si>
    <t>王渊奇</t>
  </si>
  <si>
    <t>2023b34025</t>
  </si>
  <si>
    <t>伍增城</t>
  </si>
  <si>
    <t>2023b34087</t>
  </si>
  <si>
    <t>陈柯地</t>
  </si>
  <si>
    <t>2023b34044</t>
  </si>
  <si>
    <t>张嘉林</t>
  </si>
  <si>
    <t>2023b34066</t>
  </si>
  <si>
    <t>刘宽</t>
  </si>
  <si>
    <t>2023b34088</t>
  </si>
  <si>
    <t>姜坤</t>
  </si>
  <si>
    <t>2023b34089</t>
  </si>
  <si>
    <t>马晓通</t>
  </si>
  <si>
    <t>2023b34065</t>
  </si>
  <si>
    <t>陈昱豪</t>
  </si>
  <si>
    <t>2023b34084</t>
  </si>
  <si>
    <t>刘正阳</t>
  </si>
  <si>
    <t>2023b34042</t>
  </si>
  <si>
    <t>高路云</t>
  </si>
  <si>
    <t>2023b34018</t>
  </si>
  <si>
    <t>杨家文</t>
  </si>
  <si>
    <t>2023b34069</t>
  </si>
  <si>
    <t>杨晰木</t>
  </si>
  <si>
    <t>2023b34071</t>
  </si>
  <si>
    <t>叶凯</t>
  </si>
  <si>
    <t>2023b34002</t>
  </si>
  <si>
    <t>吴嘉智</t>
  </si>
  <si>
    <t>2023b34043</t>
  </si>
  <si>
    <t>张光龙</t>
  </si>
  <si>
    <t>2023b34090</t>
  </si>
  <si>
    <t>魏亮</t>
  </si>
  <si>
    <t>2023b34086</t>
  </si>
  <si>
    <t>杨文嫒</t>
  </si>
  <si>
    <t>2023b34021</t>
  </si>
  <si>
    <t>刘宇翔</t>
  </si>
  <si>
    <t>2023b34053</t>
  </si>
  <si>
    <t>张耘菲</t>
  </si>
  <si>
    <t>2023b34082</t>
  </si>
  <si>
    <t>石杜昀</t>
  </si>
  <si>
    <t>2023b21030</t>
  </si>
  <si>
    <t>方铭浩</t>
  </si>
  <si>
    <t>2023b34058</t>
  </si>
  <si>
    <t>洪伟捷</t>
  </si>
  <si>
    <t>2023b34006</t>
  </si>
  <si>
    <t>施锦钰</t>
  </si>
  <si>
    <t>2021b34025</t>
  </si>
  <si>
    <t>黄亦钦</t>
  </si>
  <si>
    <t>2023b34023</t>
  </si>
  <si>
    <t>章瀚聪</t>
  </si>
  <si>
    <t>CFD技术与应用</t>
  </si>
  <si>
    <t>互换性技术与测量</t>
  </si>
  <si>
    <t>劳动保护</t>
  </si>
  <si>
    <t>大学信息技术基础</t>
  </si>
  <si>
    <t>有限元分析及应用</t>
  </si>
  <si>
    <t>机器制造企业经济学</t>
  </si>
  <si>
    <t>机械制造及仪表制造工艺基础</t>
  </si>
  <si>
    <t>液压与气动传动</t>
  </si>
  <si>
    <t>生产环境和能源可持续性基础</t>
  </si>
  <si>
    <t>原材料采购生产</t>
  </si>
  <si>
    <t>技术系统设计自动化基础</t>
  </si>
  <si>
    <t>机械制造企业组织与管理</t>
  </si>
  <si>
    <t>机械制造技术</t>
  </si>
  <si>
    <t>生产过程准备自动化系统</t>
  </si>
  <si>
    <t>零部件自动化制造技术</t>
  </si>
  <si>
    <t>生产过程准备自动化系统课程设计</t>
  </si>
  <si>
    <t>零部件自动化制造技术课程设计</t>
  </si>
  <si>
    <t>机自W23-2</t>
  </si>
  <si>
    <t>2023b47037</t>
  </si>
  <si>
    <t>魏于栋</t>
  </si>
  <si>
    <t>机自W23-1</t>
  </si>
  <si>
    <t>2023b47033</t>
  </si>
  <si>
    <t>孙禹</t>
  </si>
  <si>
    <t>2023b47044</t>
  </si>
  <si>
    <t>吴征泉</t>
  </si>
  <si>
    <t>2023b47027</t>
  </si>
  <si>
    <t>马奥腾</t>
  </si>
  <si>
    <t>2023b47057</t>
  </si>
  <si>
    <t>余炎择</t>
  </si>
  <si>
    <t>2023b47043</t>
  </si>
  <si>
    <t>胡洲毓</t>
  </si>
  <si>
    <t>2023b47008</t>
  </si>
  <si>
    <t>郭佳怡</t>
  </si>
  <si>
    <t>2023b47030</t>
  </si>
  <si>
    <t>贾旭哲</t>
  </si>
  <si>
    <t>2023b47059</t>
  </si>
  <si>
    <t>王志城</t>
  </si>
  <si>
    <t>2023b47035</t>
  </si>
  <si>
    <t>陈梦超</t>
  </si>
  <si>
    <t>2023b47064</t>
  </si>
  <si>
    <t>王楷</t>
  </si>
  <si>
    <t>2023b47002</t>
  </si>
  <si>
    <t>应中晓</t>
  </si>
  <si>
    <t>2023b47024</t>
  </si>
  <si>
    <t>陈睿豪</t>
  </si>
  <si>
    <t>2023b47016</t>
  </si>
  <si>
    <t>方光正</t>
  </si>
  <si>
    <t>2023b47054</t>
  </si>
  <si>
    <t>袁振淏</t>
  </si>
  <si>
    <t>2023b47042</t>
  </si>
  <si>
    <t>万书田</t>
  </si>
  <si>
    <t>2023b47060</t>
  </si>
  <si>
    <t>袁静山</t>
  </si>
  <si>
    <t>2023b47047</t>
  </si>
  <si>
    <t>林迪</t>
  </si>
  <si>
    <t>2023b47053</t>
  </si>
  <si>
    <t>郎亦宸</t>
  </si>
  <si>
    <t>2023b47018</t>
  </si>
  <si>
    <t>余子恒</t>
  </si>
  <si>
    <t>2023b47038</t>
  </si>
  <si>
    <t>兰帅</t>
  </si>
  <si>
    <t>2023b47023</t>
  </si>
  <si>
    <t>童丁俊</t>
  </si>
  <si>
    <t>2023b47010</t>
  </si>
  <si>
    <t>任钰程</t>
  </si>
  <si>
    <t>2023b47021</t>
  </si>
  <si>
    <t>李镇宇</t>
  </si>
  <si>
    <t>2023b47045</t>
  </si>
  <si>
    <t>吕奕萱</t>
  </si>
  <si>
    <t>2023b47031</t>
  </si>
  <si>
    <t>郑默涵</t>
  </si>
  <si>
    <t>2023b47006</t>
  </si>
  <si>
    <t>张天烨</t>
  </si>
  <si>
    <t>2023b47056</t>
  </si>
  <si>
    <t>吴雯雪</t>
  </si>
  <si>
    <t>2023b47007</t>
  </si>
  <si>
    <t>诸熠栋</t>
  </si>
  <si>
    <t>2023b47052</t>
  </si>
  <si>
    <t>毛克彬</t>
  </si>
  <si>
    <t>2023b47036</t>
  </si>
  <si>
    <t>贾徐扬</t>
  </si>
  <si>
    <t>2023b47034</t>
  </si>
  <si>
    <t>陈东晔</t>
  </si>
  <si>
    <t>2023b47017</t>
  </si>
  <si>
    <t>王瑜浩</t>
  </si>
  <si>
    <t>2023b47019</t>
  </si>
  <si>
    <t>邵炯皓</t>
  </si>
  <si>
    <t>2023b47014</t>
  </si>
  <si>
    <t>赵启恒</t>
  </si>
  <si>
    <t>2023b47015</t>
  </si>
  <si>
    <t>葛成浩</t>
  </si>
  <si>
    <t>2023b47049</t>
  </si>
  <si>
    <t>纪靖国</t>
  </si>
  <si>
    <t>2023b47039</t>
  </si>
  <si>
    <t>何谐</t>
  </si>
  <si>
    <t>2023b47025</t>
  </si>
  <si>
    <t>魏东</t>
  </si>
  <si>
    <t>2023b47026</t>
  </si>
  <si>
    <t>郑曹平</t>
  </si>
  <si>
    <t>2023b47001</t>
  </si>
  <si>
    <t>沈剑</t>
  </si>
  <si>
    <t>2023b47041</t>
  </si>
  <si>
    <t>李以捷</t>
  </si>
  <si>
    <t>2023b47029</t>
  </si>
  <si>
    <t>鄢云飞</t>
  </si>
  <si>
    <t>2023b47004</t>
  </si>
  <si>
    <t>吴祖明</t>
  </si>
  <si>
    <t>2023b47065</t>
  </si>
  <si>
    <t>冯鑫伟</t>
  </si>
  <si>
    <t>2023b47058</t>
  </si>
  <si>
    <t>张耀文</t>
  </si>
  <si>
    <t>2023b47032</t>
  </si>
  <si>
    <t>叶建宏</t>
  </si>
  <si>
    <t>2023b47055</t>
  </si>
  <si>
    <t>章展恺</t>
  </si>
  <si>
    <t>2023b47013</t>
  </si>
  <si>
    <t>蒋镇宇</t>
  </si>
  <si>
    <t>2023b47046</t>
  </si>
  <si>
    <t>许博恒</t>
  </si>
  <si>
    <t>2023b47063</t>
  </si>
  <si>
    <t>邹子航</t>
  </si>
  <si>
    <t>2023b47040</t>
  </si>
  <si>
    <t>周晨</t>
  </si>
  <si>
    <t>2023b47050</t>
  </si>
  <si>
    <t>伍智志</t>
  </si>
  <si>
    <t>2023b47028</t>
  </si>
  <si>
    <t>郑诗瀚</t>
  </si>
  <si>
    <t>2023b47061</t>
  </si>
  <si>
    <t>张互睿</t>
  </si>
  <si>
    <t>2023b47051</t>
  </si>
  <si>
    <t>谷哲炬</t>
  </si>
  <si>
    <t>2023b47062</t>
  </si>
  <si>
    <t>李清泉</t>
  </si>
  <si>
    <t>2023b47048</t>
  </si>
  <si>
    <t>李文韬</t>
  </si>
  <si>
    <t>2023b47020</t>
  </si>
  <si>
    <t>严谨</t>
  </si>
  <si>
    <t>2023b47003</t>
  </si>
  <si>
    <t>周运</t>
  </si>
  <si>
    <t>2023b47022</t>
  </si>
  <si>
    <t>钱作雨</t>
  </si>
  <si>
    <t>2023b47011</t>
  </si>
  <si>
    <t>王家烨</t>
  </si>
  <si>
    <t>2023b47012</t>
  </si>
  <si>
    <t>诸谕</t>
  </si>
  <si>
    <t>2023b47009</t>
  </si>
  <si>
    <t>余海洋</t>
  </si>
  <si>
    <t>单片机技术</t>
  </si>
  <si>
    <t>车辆理论</t>
  </si>
  <si>
    <t>汽车零部件三维设计</t>
  </si>
  <si>
    <t>汽车制造工艺学</t>
  </si>
  <si>
    <t>车辆先进CAE技术</t>
  </si>
  <si>
    <t>汽车空气动力学</t>
  </si>
  <si>
    <t>汽车零部件设计与仿真实践</t>
  </si>
  <si>
    <t>新能源汽车技术</t>
  </si>
  <si>
    <t>车辆储能系统与应用</t>
  </si>
  <si>
    <t>汽车拆装实习</t>
  </si>
  <si>
    <t>汽车发动机原理</t>
  </si>
  <si>
    <t>汽车电器与电子设备</t>
  </si>
  <si>
    <t>汽车电控技术</t>
  </si>
  <si>
    <t>车辆设计</t>
  </si>
  <si>
    <t>自动驾驶技术与仿真</t>
  </si>
  <si>
    <t>智能车辆控制技术</t>
  </si>
  <si>
    <t>车辆工程创新实践</t>
  </si>
  <si>
    <t>自动驾驶系统仿真与实践</t>
  </si>
  <si>
    <t>车辆23-2</t>
  </si>
  <si>
    <t>2023b24038</t>
  </si>
  <si>
    <t>王昊平</t>
  </si>
  <si>
    <t>车辆23-1</t>
  </si>
  <si>
    <t>2023b24009</t>
  </si>
  <si>
    <t>谢科均</t>
  </si>
  <si>
    <t>2023b24040</t>
  </si>
  <si>
    <t>陈斌</t>
  </si>
  <si>
    <t>2023b24041</t>
  </si>
  <si>
    <t>刘诗源</t>
  </si>
  <si>
    <t>2023b24006</t>
  </si>
  <si>
    <t>刘家兴</t>
  </si>
  <si>
    <t>2023b24050</t>
  </si>
  <si>
    <t>李梓语</t>
  </si>
  <si>
    <t>2023b24015</t>
  </si>
  <si>
    <t>曾意景</t>
  </si>
  <si>
    <t>2023b24021</t>
  </si>
  <si>
    <t>冷广辉</t>
  </si>
  <si>
    <t>2023b24035</t>
  </si>
  <si>
    <t>尚宏岩</t>
  </si>
  <si>
    <t>2023b24049</t>
  </si>
  <si>
    <t>孙昊阳</t>
  </si>
  <si>
    <t>2023b24032</t>
  </si>
  <si>
    <t>耿明敏</t>
  </si>
  <si>
    <t>2023b24024</t>
  </si>
  <si>
    <t>俊琦</t>
  </si>
  <si>
    <t>2023b24043</t>
  </si>
  <si>
    <t>陈荣臻</t>
  </si>
  <si>
    <t>2023b24027</t>
  </si>
  <si>
    <t>胡林婵</t>
  </si>
  <si>
    <t>2023b24017</t>
  </si>
  <si>
    <t>梁伟汛</t>
  </si>
  <si>
    <t>2023b24031</t>
  </si>
  <si>
    <t>俞勇乐</t>
  </si>
  <si>
    <t>2023b24026</t>
  </si>
  <si>
    <t>陈星</t>
  </si>
  <si>
    <t>2023b24042</t>
  </si>
  <si>
    <t>陈诗铭</t>
  </si>
  <si>
    <t>2023b24010</t>
  </si>
  <si>
    <t>付宇豪</t>
  </si>
  <si>
    <t>2023b24051</t>
  </si>
  <si>
    <t>陈检</t>
  </si>
  <si>
    <t>2023b24007</t>
  </si>
  <si>
    <t>李森</t>
  </si>
  <si>
    <t>2023b24052</t>
  </si>
  <si>
    <t>钟欣</t>
  </si>
  <si>
    <t>2023b24005</t>
  </si>
  <si>
    <t>姜许</t>
  </si>
  <si>
    <t>2023b24057</t>
  </si>
  <si>
    <t>杨艺雯</t>
  </si>
  <si>
    <t>2023b24020</t>
  </si>
  <si>
    <t>刘赟</t>
  </si>
  <si>
    <t>2023b24003</t>
  </si>
  <si>
    <t>蒋章毅</t>
  </si>
  <si>
    <t>2023b24033</t>
  </si>
  <si>
    <t>彭振宇</t>
  </si>
  <si>
    <t>2023b24016</t>
  </si>
  <si>
    <t>张严</t>
  </si>
  <si>
    <t>2023b24025</t>
  </si>
  <si>
    <t>李海元</t>
  </si>
  <si>
    <t>2023b24034</t>
  </si>
  <si>
    <t>方家豪</t>
  </si>
  <si>
    <t>2023b05068</t>
  </si>
  <si>
    <t>管明杰</t>
  </si>
  <si>
    <t>2023b24008</t>
  </si>
  <si>
    <t>舒嘉敏</t>
  </si>
  <si>
    <t>2023b24011</t>
  </si>
  <si>
    <t>王宇</t>
  </si>
  <si>
    <t>2023b24048</t>
  </si>
  <si>
    <t>李宇轩</t>
  </si>
  <si>
    <t>2023b24055</t>
  </si>
  <si>
    <t>李朝辉</t>
  </si>
  <si>
    <t>2023b24014</t>
  </si>
  <si>
    <t>陈非凡</t>
  </si>
  <si>
    <t>2023b24037</t>
  </si>
  <si>
    <t>田竟</t>
  </si>
  <si>
    <t>2023b24023</t>
  </si>
  <si>
    <t>田凯昕</t>
  </si>
  <si>
    <t>2023b08014</t>
  </si>
  <si>
    <t>赵涵</t>
  </si>
  <si>
    <t>2023b24002</t>
  </si>
  <si>
    <t>吴张烽</t>
  </si>
  <si>
    <t>2023b24019</t>
  </si>
  <si>
    <t>何信成</t>
  </si>
  <si>
    <t>2023b24028</t>
  </si>
  <si>
    <t>曹天阳</t>
  </si>
  <si>
    <t>2023b24001</t>
  </si>
  <si>
    <t>肖仁烁</t>
  </si>
  <si>
    <t>2023b24059</t>
  </si>
  <si>
    <t>彭仁杰</t>
  </si>
  <si>
    <t>2023b24018</t>
  </si>
  <si>
    <t>倪德庆</t>
  </si>
  <si>
    <t>2023b24012</t>
  </si>
  <si>
    <t>张一傲</t>
  </si>
  <si>
    <t>2023b24039</t>
  </si>
  <si>
    <t>方忠宇</t>
  </si>
  <si>
    <t>2023b24060</t>
  </si>
  <si>
    <t>扎西朗杰</t>
  </si>
  <si>
    <t>2023b24047</t>
  </si>
  <si>
    <t>白嘉豪</t>
  </si>
  <si>
    <t>2023b24045</t>
  </si>
  <si>
    <t>唐梁凯</t>
  </si>
  <si>
    <t>2023b24013</t>
  </si>
  <si>
    <t>张宏</t>
  </si>
  <si>
    <t>2023b24056</t>
  </si>
  <si>
    <t>张煜</t>
  </si>
  <si>
    <t>2023b24044</t>
  </si>
  <si>
    <t>奉柯</t>
  </si>
  <si>
    <t>2023b24029</t>
  </si>
  <si>
    <t>索朗巴姆</t>
  </si>
  <si>
    <t>2023b24053</t>
  </si>
  <si>
    <t>路磊</t>
  </si>
  <si>
    <t>2023b24004</t>
  </si>
  <si>
    <t>林睿</t>
  </si>
  <si>
    <t>2023b24054</t>
  </si>
  <si>
    <t>郝树奇</t>
  </si>
  <si>
    <t>2023b24022</t>
  </si>
  <si>
    <t>杨云帆</t>
  </si>
  <si>
    <t>2023b24030</t>
  </si>
  <si>
    <t>旦增勒珠</t>
  </si>
  <si>
    <t>三维实体建模与设计</t>
  </si>
  <si>
    <t>机械创新设计</t>
  </si>
  <si>
    <t>互换性与技术测量</t>
  </si>
  <si>
    <t>智能制造装备基础</t>
  </si>
  <si>
    <t>流体机械基础</t>
  </si>
  <si>
    <t>ADAMS软件应用</t>
  </si>
  <si>
    <t>机电一体化系统设计</t>
  </si>
  <si>
    <t>机器人技术</t>
  </si>
  <si>
    <t>泵站计算机监控技术</t>
  </si>
  <si>
    <t>数控技术及应用</t>
  </si>
  <si>
    <t>机自23-2</t>
  </si>
  <si>
    <t>2023b06059</t>
  </si>
  <si>
    <t>钟顺通</t>
  </si>
  <si>
    <t>一等</t>
  </si>
  <si>
    <t>机自23-1</t>
  </si>
  <si>
    <t>2023b38056</t>
  </si>
  <si>
    <t>2023b06057</t>
  </si>
  <si>
    <t>徐天翔</t>
  </si>
  <si>
    <t>二等</t>
  </si>
  <si>
    <t>2023b06060</t>
  </si>
  <si>
    <t>陈宇超</t>
  </si>
  <si>
    <t>2023b06061</t>
  </si>
  <si>
    <t>潘奕帆</t>
  </si>
  <si>
    <t>2023b06015</t>
  </si>
  <si>
    <t>杨守炉</t>
  </si>
  <si>
    <t>三等</t>
  </si>
  <si>
    <t>2023b06007</t>
  </si>
  <si>
    <t>潘杰</t>
  </si>
  <si>
    <t>2023b06074</t>
  </si>
  <si>
    <t>柳霄楠</t>
  </si>
  <si>
    <t>2023b06070</t>
  </si>
  <si>
    <t>吴俣禾</t>
  </si>
  <si>
    <t>2023b06067</t>
  </si>
  <si>
    <t>徐伟豪</t>
  </si>
  <si>
    <t>2023b06030</t>
  </si>
  <si>
    <t>董紫阳</t>
  </si>
  <si>
    <t>2023b06063</t>
  </si>
  <si>
    <t>周昌镱</t>
  </si>
  <si>
    <t>2023b06038</t>
  </si>
  <si>
    <t>王其燕</t>
  </si>
  <si>
    <t>2023b06033</t>
  </si>
  <si>
    <t>刘永康</t>
  </si>
  <si>
    <t>2023b06041</t>
  </si>
  <si>
    <t>王泽昊</t>
  </si>
  <si>
    <t>2023b06034</t>
  </si>
  <si>
    <t>黄凤珍</t>
  </si>
  <si>
    <t>2023b13074</t>
  </si>
  <si>
    <t>施雅迪</t>
  </si>
  <si>
    <t>2023b17027</t>
  </si>
  <si>
    <t>刘海洋</t>
  </si>
  <si>
    <t>2023b12034</t>
  </si>
  <si>
    <t>陈俊炜</t>
  </si>
  <si>
    <t>2023b06037</t>
  </si>
  <si>
    <t>吴跃辉</t>
  </si>
  <si>
    <t>2023b06053</t>
  </si>
  <si>
    <t>王深</t>
  </si>
  <si>
    <t>2023b06069</t>
  </si>
  <si>
    <t>方芷娇</t>
  </si>
  <si>
    <t>2023b06021</t>
  </si>
  <si>
    <t>厉姗姗</t>
  </si>
  <si>
    <t>2023b06040</t>
  </si>
  <si>
    <t>朱毅睿</t>
  </si>
  <si>
    <t>2023b06002</t>
  </si>
  <si>
    <t>陈磊狄</t>
  </si>
  <si>
    <t>2023b06054</t>
  </si>
  <si>
    <t>王嘉栋</t>
  </si>
  <si>
    <t>2023b06005</t>
  </si>
  <si>
    <t>陈俊豪</t>
  </si>
  <si>
    <t>2023b06064</t>
  </si>
  <si>
    <t>茅成鹏</t>
  </si>
  <si>
    <t>2023b06020</t>
  </si>
  <si>
    <t>赵俣烨</t>
  </si>
  <si>
    <t>2023b06022</t>
  </si>
  <si>
    <t>解佳翔</t>
  </si>
  <si>
    <t>2023b06082</t>
  </si>
  <si>
    <t>吴威葳</t>
  </si>
  <si>
    <t>2023b06006</t>
  </si>
  <si>
    <t>徐胤皓</t>
  </si>
  <si>
    <t>2023b48011</t>
  </si>
  <si>
    <t>徐一馨</t>
  </si>
  <si>
    <t>2023b06011</t>
  </si>
  <si>
    <t>张浩翔</t>
  </si>
  <si>
    <t>2023b06077</t>
  </si>
  <si>
    <t>王佑伦</t>
  </si>
  <si>
    <t>2023b06075</t>
  </si>
  <si>
    <t>章良杰</t>
  </si>
  <si>
    <t>2023b06051</t>
  </si>
  <si>
    <t>朱佳豪</t>
  </si>
  <si>
    <t>2023b49008</t>
  </si>
  <si>
    <t>邵帅川</t>
  </si>
  <si>
    <t>2023b06029</t>
  </si>
  <si>
    <t>张镇洋</t>
  </si>
  <si>
    <t>2023b06052</t>
  </si>
  <si>
    <t>陈刘昊</t>
  </si>
  <si>
    <t>2023b06072</t>
  </si>
  <si>
    <t>毛艳帆</t>
  </si>
  <si>
    <t>2023b06068</t>
  </si>
  <si>
    <t>吴靖淇</t>
  </si>
  <si>
    <t>2023b06025</t>
  </si>
  <si>
    <t>尤嘉奕</t>
  </si>
  <si>
    <t>2023b06089</t>
  </si>
  <si>
    <t>张崟琳</t>
  </si>
  <si>
    <t>2023b06062</t>
  </si>
  <si>
    <t>张凌菘</t>
  </si>
  <si>
    <t>2023b06008</t>
  </si>
  <si>
    <t>俞亦涵</t>
  </si>
  <si>
    <t>2023b06055</t>
  </si>
  <si>
    <t>瞿子杰</t>
  </si>
  <si>
    <t>2023b06013</t>
  </si>
  <si>
    <t>方家鑫</t>
  </si>
  <si>
    <t>2023b06065</t>
  </si>
  <si>
    <t>王佳辰</t>
  </si>
  <si>
    <t>2023b06056</t>
  </si>
  <si>
    <t>陈宇洋</t>
  </si>
  <si>
    <t>2023b06049</t>
  </si>
  <si>
    <t>严晨星</t>
  </si>
  <si>
    <t>2023b12039</t>
  </si>
  <si>
    <t>黄佳豪</t>
  </si>
  <si>
    <t>2023b06047</t>
  </si>
  <si>
    <t>胥志鹏</t>
  </si>
  <si>
    <t>2023b06050</t>
  </si>
  <si>
    <t>王晞臣</t>
  </si>
  <si>
    <t>2023b06003</t>
  </si>
  <si>
    <t>孔令杭</t>
  </si>
  <si>
    <t>2023b28073</t>
  </si>
  <si>
    <t>丁韵霖</t>
  </si>
  <si>
    <t>2023b06031</t>
  </si>
  <si>
    <t>胡宇浩</t>
  </si>
  <si>
    <t>2023b06086</t>
  </si>
  <si>
    <t>吴蓝希</t>
  </si>
  <si>
    <t>2023b17028</t>
  </si>
  <si>
    <t>冯心怡</t>
  </si>
  <si>
    <t>2023b06092</t>
  </si>
  <si>
    <t>王昊天</t>
  </si>
  <si>
    <t>2023b06088</t>
  </si>
  <si>
    <t>张思睿</t>
  </si>
  <si>
    <t>2023b06039</t>
  </si>
  <si>
    <t>袁炜杰</t>
  </si>
  <si>
    <t>2023b06076</t>
  </si>
  <si>
    <t>张宇豪</t>
  </si>
  <si>
    <t>2023b06004</t>
  </si>
  <si>
    <t>叶凌福</t>
  </si>
  <si>
    <t>2023b23052</t>
  </si>
  <si>
    <t>刘润嘉</t>
  </si>
  <si>
    <t>2023b06036</t>
  </si>
  <si>
    <t>梁建行</t>
  </si>
  <si>
    <t>2023b06018</t>
  </si>
  <si>
    <t>王宇坚</t>
  </si>
  <si>
    <t>2023b06016</t>
  </si>
  <si>
    <t>罗杭明</t>
  </si>
  <si>
    <t>2023b06024</t>
  </si>
  <si>
    <t>刘恩琦</t>
  </si>
  <si>
    <t>2023b06087</t>
  </si>
  <si>
    <t>罗明豪</t>
  </si>
  <si>
    <t>2023b06032</t>
  </si>
  <si>
    <t>冯旗</t>
  </si>
  <si>
    <t>2023b06001</t>
  </si>
  <si>
    <t>韩李逍</t>
  </si>
  <si>
    <t>2023b06090</t>
  </si>
  <si>
    <t>赵星宇</t>
  </si>
  <si>
    <t>2023b06048</t>
  </si>
  <si>
    <t>仁青达瓦</t>
  </si>
  <si>
    <t>2023b06045</t>
  </si>
  <si>
    <t>任军</t>
  </si>
  <si>
    <t>2023b06027</t>
  </si>
  <si>
    <t>卢郑邦</t>
  </si>
  <si>
    <t>2023b06026</t>
  </si>
  <si>
    <t>曾宇晨</t>
  </si>
  <si>
    <t>2023b06017</t>
  </si>
  <si>
    <t>许智航</t>
  </si>
  <si>
    <t>2023b06091</t>
  </si>
  <si>
    <t>蔡学林</t>
  </si>
  <si>
    <t>2023b06042</t>
  </si>
  <si>
    <t>吕欣冉</t>
  </si>
  <si>
    <t>2023b06012</t>
  </si>
  <si>
    <t>鲁志海</t>
  </si>
  <si>
    <t>2023b06019</t>
  </si>
  <si>
    <t>王昭坤</t>
  </si>
  <si>
    <t>2023b06084</t>
  </si>
  <si>
    <t>张琦娅</t>
  </si>
  <si>
    <t>2023b06093</t>
  </si>
  <si>
    <t>李学彤</t>
  </si>
  <si>
    <t>2023b06010</t>
  </si>
  <si>
    <t>任琰炜</t>
  </si>
  <si>
    <t>2023b06085</t>
  </si>
  <si>
    <t>张祖铭</t>
  </si>
  <si>
    <t>2023b06081</t>
  </si>
  <si>
    <t>姚星</t>
  </si>
  <si>
    <t>2021b06002</t>
  </si>
  <si>
    <t>张心遥</t>
  </si>
  <si>
    <t>2023b06044</t>
  </si>
  <si>
    <t>李浩乐</t>
  </si>
  <si>
    <t>2023b08021</t>
  </si>
  <si>
    <t>付少钢</t>
  </si>
  <si>
    <t>2023b06014</t>
  </si>
  <si>
    <t>彭纪洲</t>
  </si>
  <si>
    <t>2023b06079</t>
  </si>
  <si>
    <t>熊慧熙</t>
  </si>
  <si>
    <t>2023b06095</t>
  </si>
  <si>
    <t>欧阳可珍</t>
  </si>
  <si>
    <t>2023b06009</t>
  </si>
  <si>
    <t>周正</t>
  </si>
  <si>
    <t>2023b16052</t>
  </si>
  <si>
    <t>谢子钰</t>
  </si>
  <si>
    <t>2023b27069</t>
  </si>
  <si>
    <t>刘炫</t>
  </si>
  <si>
    <t>2023b06043</t>
  </si>
  <si>
    <t>吴佳敏</t>
  </si>
  <si>
    <t>2023b06096</t>
  </si>
  <si>
    <t>张金皓</t>
  </si>
  <si>
    <t>2023b06046</t>
  </si>
  <si>
    <t>胡俊豪</t>
  </si>
  <si>
    <t>2023b06066</t>
  </si>
  <si>
    <t>蔡承航</t>
  </si>
  <si>
    <t>2023b06083</t>
  </si>
  <si>
    <t>谢基源</t>
  </si>
  <si>
    <t>2023b06035</t>
  </si>
  <si>
    <t>梁灿彬</t>
  </si>
  <si>
    <t>2023b06080</t>
  </si>
  <si>
    <t>李鑫</t>
  </si>
  <si>
    <t>2023b06078</t>
  </si>
  <si>
    <t>江奇聪</t>
  </si>
  <si>
    <t>2023b06094</t>
  </si>
  <si>
    <t>武文浩</t>
  </si>
  <si>
    <t>2023b06028</t>
  </si>
  <si>
    <t>徐正贤</t>
  </si>
  <si>
    <t>2021b06003</t>
  </si>
  <si>
    <t>方伊涛</t>
  </si>
  <si>
    <t>2022b06090</t>
  </si>
  <si>
    <t>才力格尔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</si>
</sst>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#"/>
    <numFmt numFmtId="177" formatCode="0.000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1" applyNumberFormat="0" applyAlignment="0" applyProtection="0">
      <alignment vertical="center"/>
    </xf>
    <xf numFmtId="0" fontId="13" fillId="5" borderId="22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3" fillId="0" borderId="10" xfId="0" applyFont="1" applyBorder="1"/>
    <xf numFmtId="0" fontId="2" fillId="0" borderId="8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2" fontId="0" fillId="0" borderId="1" xfId="0" applyNumberFormat="1" applyFill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2" fontId="0" fillId="0" borderId="8" xfId="0" applyNumberFormat="1" applyFill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ill>
        <patternFill patternType="solid">
          <bgColor rgb="FFC0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4.xml"/><Relationship Id="rId8" Type="http://schemas.openxmlformats.org/officeDocument/2006/relationships/externalLink" Target="externalLinks/externalLink3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customXml" Target="../customXml/item1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DATA1/&#22870;&#23398;&#37329;&#35780;&#23450;/&#26368;&#32456;&#29256;/D:/Users/21857/Desktop/&#36710;&#36742;23&#20116;&#38376;&#35838;&#23398;&#29983;&#21517;&#2133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DATA1/&#22870;&#23398;&#37329;&#35780;&#23450;/&#26368;&#32456;&#29256;/D:/Users/21857/Desktop/&#36710;&#36742;23&#20116;&#38376;&#35838;&#23398;&#29983;&#21517;&#21333;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DATA1/&#22870;&#23398;&#37329;&#35780;&#23450;/&#26368;&#32456;&#29256;/D:/Users/21857/Desktop/&#36710;&#36742;23&#23450;&#22870;33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uawei/DATA1/&#22870;&#23398;&#37329;&#35780;&#23450;/&#26368;&#32456;&#29256;/D:/Users/21857/WPS%20Cloud%20Files/.1245281041/cachedata/385848E337FA47E1B072287EEA525D4A/&#25968;&#25511;&#25216;&#26415;&#21450;&#24212;&#2999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2">
          <cell r="A2" t="str">
            <v>肖仁烁</v>
          </cell>
          <cell r="B2" t="str">
            <v>60</v>
          </cell>
        </row>
        <row r="3">
          <cell r="A3" t="str">
            <v>林睿</v>
          </cell>
          <cell r="B3" t="str">
            <v>81</v>
          </cell>
        </row>
        <row r="4">
          <cell r="A4" t="str">
            <v>杨云帆</v>
          </cell>
          <cell r="B4" t="str">
            <v>5</v>
          </cell>
        </row>
        <row r="5">
          <cell r="A5" t="str">
            <v>彭振宇</v>
          </cell>
          <cell r="B5" t="str">
            <v>92</v>
          </cell>
        </row>
        <row r="6">
          <cell r="A6" t="str">
            <v>尚宏岩</v>
          </cell>
          <cell r="B6" t="str">
            <v>76</v>
          </cell>
        </row>
        <row r="7">
          <cell r="A7" t="str">
            <v>刘诗源</v>
          </cell>
          <cell r="B7" t="str">
            <v>85</v>
          </cell>
        </row>
        <row r="8">
          <cell r="A8" t="str">
            <v>倪德庆</v>
          </cell>
          <cell r="B8" t="str">
            <v>82</v>
          </cell>
        </row>
        <row r="9">
          <cell r="A9" t="str">
            <v>索朗巴姆</v>
          </cell>
          <cell r="B9" t="str">
            <v>43</v>
          </cell>
        </row>
        <row r="10">
          <cell r="A10" t="str">
            <v>杨艺雯</v>
          </cell>
          <cell r="B10" t="str">
            <v>75</v>
          </cell>
        </row>
        <row r="11">
          <cell r="A11" t="str">
            <v>张宏</v>
          </cell>
          <cell r="B11" t="str">
            <v>73</v>
          </cell>
        </row>
        <row r="12">
          <cell r="A12" t="str">
            <v>陈非凡</v>
          </cell>
          <cell r="B12" t="str">
            <v>73</v>
          </cell>
        </row>
        <row r="13">
          <cell r="A13" t="str">
            <v>旦增勒珠</v>
          </cell>
          <cell r="B13" t="str">
            <v>6</v>
          </cell>
        </row>
        <row r="14">
          <cell r="A14" t="str">
            <v>王昊平</v>
          </cell>
          <cell r="B14" t="str">
            <v>86</v>
          </cell>
        </row>
        <row r="15">
          <cell r="A15" t="str">
            <v>唐梁凯</v>
          </cell>
          <cell r="B15" t="str">
            <v>86</v>
          </cell>
        </row>
        <row r="16">
          <cell r="A16" t="str">
            <v>扎西朗杰</v>
          </cell>
          <cell r="B16" t="str">
            <v>60</v>
          </cell>
        </row>
        <row r="17">
          <cell r="A17" t="str">
            <v>陈诗铭</v>
          </cell>
          <cell r="B17" t="str">
            <v>68</v>
          </cell>
        </row>
        <row r="18">
          <cell r="A18" t="str">
            <v>郝树奇</v>
          </cell>
          <cell r="B18" t="str">
            <v>73</v>
          </cell>
        </row>
        <row r="19">
          <cell r="A19" t="str">
            <v>张煜</v>
          </cell>
          <cell r="B19" t="str">
            <v>81</v>
          </cell>
        </row>
        <row r="20">
          <cell r="A20" t="str">
            <v>李海元</v>
          </cell>
          <cell r="B20" t="str">
            <v>94</v>
          </cell>
        </row>
        <row r="21">
          <cell r="A21" t="str">
            <v>陈斌</v>
          </cell>
          <cell r="B21" t="str">
            <v>85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2">
          <cell r="A2" t="str">
            <v>肖仁烁</v>
          </cell>
          <cell r="B2" t="str">
            <v>72</v>
          </cell>
          <cell r="C2" t="str">
            <v>73</v>
          </cell>
          <cell r="D2" t="str">
            <v>86</v>
          </cell>
          <cell r="E2" t="str">
            <v>73</v>
          </cell>
        </row>
        <row r="3">
          <cell r="A3" t="str">
            <v>林睿</v>
          </cell>
          <cell r="B3" t="str">
            <v>74</v>
          </cell>
          <cell r="C3" t="str">
            <v>61</v>
          </cell>
          <cell r="D3" t="str">
            <v>87</v>
          </cell>
          <cell r="E3" t="str">
            <v>63</v>
          </cell>
        </row>
        <row r="4">
          <cell r="A4" t="str">
            <v>杨云帆</v>
          </cell>
          <cell r="B4" t="str">
            <v>60</v>
          </cell>
          <cell r="C4" t="str">
            <v>34</v>
          </cell>
          <cell r="D4" t="str">
            <v>60</v>
          </cell>
          <cell r="E4" t="str">
            <v>60</v>
          </cell>
        </row>
        <row r="5">
          <cell r="A5" t="str">
            <v>彭振宇</v>
          </cell>
          <cell r="B5" t="str">
            <v>68</v>
          </cell>
          <cell r="C5" t="str">
            <v>77</v>
          </cell>
          <cell r="D5" t="str">
            <v>92</v>
          </cell>
          <cell r="E5" t="str">
            <v>85</v>
          </cell>
        </row>
        <row r="6">
          <cell r="A6" t="str">
            <v>尚宏岩</v>
          </cell>
          <cell r="B6" t="str">
            <v>87</v>
          </cell>
          <cell r="C6" t="str">
            <v>86</v>
          </cell>
          <cell r="D6" t="str">
            <v>93</v>
          </cell>
          <cell r="E6" t="str">
            <v>87</v>
          </cell>
        </row>
        <row r="7">
          <cell r="A7" t="str">
            <v>刘诗源</v>
          </cell>
          <cell r="B7" t="str">
            <v>91</v>
          </cell>
          <cell r="C7" t="str">
            <v>80</v>
          </cell>
          <cell r="D7" t="str">
            <v>95</v>
          </cell>
          <cell r="E7" t="str">
            <v>83</v>
          </cell>
        </row>
        <row r="8">
          <cell r="A8" t="str">
            <v>倪德庆</v>
          </cell>
          <cell r="B8" t="str">
            <v>64</v>
          </cell>
          <cell r="C8" t="str">
            <v>72</v>
          </cell>
          <cell r="D8" t="str">
            <v>78</v>
          </cell>
          <cell r="E8" t="str">
            <v>73</v>
          </cell>
        </row>
        <row r="9">
          <cell r="A9" t="str">
            <v>索朗巴姆</v>
          </cell>
          <cell r="B9" t="str">
            <v>67</v>
          </cell>
          <cell r="C9" t="str">
            <v>60</v>
          </cell>
          <cell r="D9" t="str">
            <v>74</v>
          </cell>
          <cell r="E9" t="str">
            <v>60</v>
          </cell>
        </row>
        <row r="10">
          <cell r="A10" t="str">
            <v>杨艺雯</v>
          </cell>
          <cell r="B10" t="str">
            <v>91</v>
          </cell>
          <cell r="C10" t="str">
            <v>82</v>
          </cell>
          <cell r="D10" t="str">
            <v>86</v>
          </cell>
          <cell r="E10" t="str">
            <v>87</v>
          </cell>
        </row>
        <row r="11">
          <cell r="A11" t="str">
            <v>张宏</v>
          </cell>
          <cell r="B11" t="str">
            <v>61</v>
          </cell>
          <cell r="C11" t="str">
            <v>65</v>
          </cell>
          <cell r="D11" t="str">
            <v>74</v>
          </cell>
          <cell r="E11" t="str">
            <v>68</v>
          </cell>
        </row>
        <row r="12">
          <cell r="A12" t="str">
            <v>陈非凡</v>
          </cell>
          <cell r="B12" t="str">
            <v>74</v>
          </cell>
          <cell r="C12" t="str">
            <v>74</v>
          </cell>
          <cell r="D12" t="str">
            <v>80</v>
          </cell>
          <cell r="E12" t="str">
            <v>77</v>
          </cell>
        </row>
        <row r="13">
          <cell r="A13" t="str">
            <v>旦增勒珠</v>
          </cell>
          <cell r="B13" t="str">
            <v>60</v>
          </cell>
          <cell r="C13" t="str">
            <v>60</v>
          </cell>
          <cell r="D13" t="str">
            <v>60</v>
          </cell>
          <cell r="E13" t="str">
            <v>0</v>
          </cell>
        </row>
        <row r="14">
          <cell r="A14" t="str">
            <v>王昊平</v>
          </cell>
          <cell r="B14" t="str">
            <v>93</v>
          </cell>
          <cell r="C14" t="str">
            <v>84</v>
          </cell>
          <cell r="D14" t="str">
            <v>94</v>
          </cell>
          <cell r="E14" t="str">
            <v>91</v>
          </cell>
        </row>
        <row r="15">
          <cell r="A15" t="str">
            <v>唐梁凯</v>
          </cell>
          <cell r="B15" t="str">
            <v>61</v>
          </cell>
          <cell r="C15" t="str">
            <v>64</v>
          </cell>
          <cell r="D15" t="str">
            <v>88</v>
          </cell>
          <cell r="E15" t="str">
            <v>90</v>
          </cell>
        </row>
        <row r="16">
          <cell r="A16" t="str">
            <v>扎西朗杰</v>
          </cell>
          <cell r="B16" t="str">
            <v>60</v>
          </cell>
          <cell r="C16" t="str">
            <v>64</v>
          </cell>
          <cell r="D16" t="str">
            <v>78</v>
          </cell>
          <cell r="E16" t="str">
            <v>69</v>
          </cell>
        </row>
        <row r="17">
          <cell r="A17" t="str">
            <v>陈诗铭</v>
          </cell>
          <cell r="B17" t="str">
            <v>79</v>
          </cell>
          <cell r="C17" t="str">
            <v>86</v>
          </cell>
          <cell r="D17" t="str">
            <v>86</v>
          </cell>
          <cell r="E17" t="str">
            <v>88</v>
          </cell>
        </row>
        <row r="18">
          <cell r="A18" t="str">
            <v>郝树奇</v>
          </cell>
          <cell r="B18" t="str">
            <v>80</v>
          </cell>
          <cell r="C18" t="str">
            <v>0</v>
          </cell>
          <cell r="D18" t="str">
            <v>68</v>
          </cell>
          <cell r="E18" t="str">
            <v>61</v>
          </cell>
        </row>
        <row r="19">
          <cell r="A19" t="str">
            <v>张煜</v>
          </cell>
          <cell r="B19" t="str">
            <v>60</v>
          </cell>
          <cell r="C19" t="str">
            <v>71</v>
          </cell>
          <cell r="D19" t="str">
            <v>78</v>
          </cell>
          <cell r="E19" t="str">
            <v>75</v>
          </cell>
        </row>
        <row r="20">
          <cell r="A20" t="str">
            <v>李海元</v>
          </cell>
          <cell r="B20" t="str">
            <v>81</v>
          </cell>
          <cell r="C20" t="str">
            <v>74</v>
          </cell>
          <cell r="D20" t="str">
            <v>93</v>
          </cell>
          <cell r="E20" t="str">
            <v>86</v>
          </cell>
        </row>
        <row r="21">
          <cell r="A21" t="str">
            <v>陈斌</v>
          </cell>
          <cell r="B21" t="str">
            <v>92</v>
          </cell>
          <cell r="C21" t="str">
            <v>82</v>
          </cell>
          <cell r="D21" t="str">
            <v>94</v>
          </cell>
          <cell r="E21" t="str">
            <v>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D4" t="str">
            <v>谢科均</v>
          </cell>
          <cell r="E4">
            <v>87</v>
          </cell>
          <cell r="F4">
            <v>87</v>
          </cell>
          <cell r="G4">
            <v>77</v>
          </cell>
          <cell r="H4">
            <v>73</v>
          </cell>
          <cell r="I4" t="str">
            <v>未选</v>
          </cell>
          <cell r="J4" t="str">
            <v>未选</v>
          </cell>
          <cell r="K4" t="str">
            <v>未选</v>
          </cell>
          <cell r="L4" t="str">
            <v>未选</v>
          </cell>
          <cell r="M4" t="str">
            <v>未选</v>
          </cell>
          <cell r="N4">
            <v>95</v>
          </cell>
          <cell r="O4">
            <v>89</v>
          </cell>
          <cell r="P4">
            <v>85</v>
          </cell>
          <cell r="Q4">
            <v>95</v>
          </cell>
          <cell r="R4">
            <v>87</v>
          </cell>
          <cell r="S4">
            <v>85</v>
          </cell>
          <cell r="T4">
            <v>84</v>
          </cell>
          <cell r="U4">
            <v>78</v>
          </cell>
          <cell r="V4">
            <v>72</v>
          </cell>
          <cell r="W4">
            <v>95</v>
          </cell>
          <cell r="X4">
            <v>89</v>
          </cell>
          <cell r="Y4">
            <v>85</v>
          </cell>
          <cell r="Z4">
            <v>85</v>
          </cell>
          <cell r="AA4">
            <v>99</v>
          </cell>
          <cell r="AB4">
            <v>95</v>
          </cell>
          <cell r="AC4">
            <v>91</v>
          </cell>
          <cell r="AD4">
            <v>93</v>
          </cell>
          <cell r="AE4">
            <v>35</v>
          </cell>
          <cell r="AF4">
            <v>85.5571428571429</v>
          </cell>
          <cell r="AG4">
            <v>61.3</v>
          </cell>
          <cell r="AH4">
            <v>0</v>
          </cell>
          <cell r="AI4">
            <v>0.25</v>
          </cell>
          <cell r="AJ4">
            <v>81.8</v>
          </cell>
        </row>
        <row r="5">
          <cell r="D5" t="str">
            <v>刘家兴</v>
          </cell>
          <cell r="E5">
            <v>91</v>
          </cell>
          <cell r="F5">
            <v>93</v>
          </cell>
          <cell r="G5">
            <v>73</v>
          </cell>
          <cell r="H5">
            <v>83</v>
          </cell>
          <cell r="I5" t="str">
            <v>未选</v>
          </cell>
          <cell r="J5" t="str">
            <v>未选</v>
          </cell>
          <cell r="K5" t="str">
            <v>未选</v>
          </cell>
          <cell r="L5" t="str">
            <v>未选</v>
          </cell>
          <cell r="M5" t="str">
            <v>未选</v>
          </cell>
          <cell r="N5">
            <v>95</v>
          </cell>
          <cell r="O5">
            <v>87</v>
          </cell>
          <cell r="P5">
            <v>75</v>
          </cell>
          <cell r="Q5">
            <v>85</v>
          </cell>
          <cell r="R5">
            <v>88</v>
          </cell>
          <cell r="S5">
            <v>85</v>
          </cell>
          <cell r="T5">
            <v>77</v>
          </cell>
          <cell r="U5">
            <v>79</v>
          </cell>
          <cell r="V5">
            <v>68</v>
          </cell>
          <cell r="W5">
            <v>93</v>
          </cell>
          <cell r="X5">
            <v>84</v>
          </cell>
          <cell r="Y5">
            <v>75</v>
          </cell>
          <cell r="Z5">
            <v>85</v>
          </cell>
          <cell r="AA5">
            <v>97</v>
          </cell>
          <cell r="AB5">
            <v>89</v>
          </cell>
          <cell r="AC5">
            <v>89</v>
          </cell>
          <cell r="AD5">
            <v>89</v>
          </cell>
          <cell r="AE5">
            <v>35</v>
          </cell>
          <cell r="AF5">
            <v>84.1428571428571</v>
          </cell>
          <cell r="AG5">
            <v>63.7</v>
          </cell>
          <cell r="AH5">
            <v>0</v>
          </cell>
          <cell r="AI5">
            <v>0.15</v>
          </cell>
          <cell r="AJ5">
            <v>81.805</v>
          </cell>
        </row>
        <row r="6">
          <cell r="D6" t="str">
            <v>李梓语</v>
          </cell>
          <cell r="E6">
            <v>75</v>
          </cell>
          <cell r="F6">
            <v>74</v>
          </cell>
          <cell r="G6">
            <v>64</v>
          </cell>
          <cell r="H6">
            <v>78</v>
          </cell>
          <cell r="I6" t="str">
            <v>未选</v>
          </cell>
          <cell r="J6" t="str">
            <v>未选</v>
          </cell>
          <cell r="K6" t="str">
            <v>未选</v>
          </cell>
          <cell r="L6" t="str">
            <v>未选</v>
          </cell>
          <cell r="M6" t="str">
            <v>未选</v>
          </cell>
          <cell r="N6">
            <v>75</v>
          </cell>
          <cell r="O6">
            <v>87</v>
          </cell>
          <cell r="P6">
            <v>75</v>
          </cell>
          <cell r="Q6">
            <v>85</v>
          </cell>
          <cell r="R6">
            <v>88</v>
          </cell>
          <cell r="S6">
            <v>85</v>
          </cell>
          <cell r="T6">
            <v>80</v>
          </cell>
          <cell r="U6">
            <v>78</v>
          </cell>
          <cell r="V6">
            <v>84</v>
          </cell>
          <cell r="W6">
            <v>90</v>
          </cell>
          <cell r="X6">
            <v>90</v>
          </cell>
          <cell r="Y6">
            <v>85</v>
          </cell>
          <cell r="Z6">
            <v>85</v>
          </cell>
          <cell r="AA6">
            <v>98</v>
          </cell>
          <cell r="AB6">
            <v>94</v>
          </cell>
          <cell r="AC6">
            <v>89</v>
          </cell>
          <cell r="AD6">
            <v>91.5</v>
          </cell>
          <cell r="AE6">
            <v>35</v>
          </cell>
          <cell r="AF6">
            <v>81.3</v>
          </cell>
          <cell r="AG6">
            <v>77.3</v>
          </cell>
          <cell r="AH6">
            <v>0</v>
          </cell>
          <cell r="AI6">
            <v>0.45</v>
          </cell>
          <cell r="AJ6">
            <v>80.035</v>
          </cell>
        </row>
        <row r="7">
          <cell r="D7" t="str">
            <v>曾意景</v>
          </cell>
          <cell r="E7">
            <v>78</v>
          </cell>
          <cell r="F7">
            <v>86</v>
          </cell>
          <cell r="G7">
            <v>57</v>
          </cell>
          <cell r="H7">
            <v>70</v>
          </cell>
          <cell r="I7" t="str">
            <v>未选</v>
          </cell>
          <cell r="J7" t="str">
            <v>未选</v>
          </cell>
          <cell r="K7" t="str">
            <v>未选</v>
          </cell>
          <cell r="L7" t="str">
            <v>未选</v>
          </cell>
          <cell r="M7" t="str">
            <v>未选</v>
          </cell>
          <cell r="N7">
            <v>75</v>
          </cell>
          <cell r="O7">
            <v>89</v>
          </cell>
          <cell r="P7">
            <v>75</v>
          </cell>
          <cell r="Q7">
            <v>85</v>
          </cell>
          <cell r="R7">
            <v>86</v>
          </cell>
          <cell r="S7">
            <v>75</v>
          </cell>
          <cell r="T7">
            <v>75</v>
          </cell>
          <cell r="U7">
            <v>67</v>
          </cell>
          <cell r="V7">
            <v>71</v>
          </cell>
          <cell r="W7">
            <v>97</v>
          </cell>
          <cell r="X7">
            <v>87</v>
          </cell>
          <cell r="Y7">
            <v>85</v>
          </cell>
          <cell r="Z7">
            <v>85</v>
          </cell>
          <cell r="AA7">
            <v>99</v>
          </cell>
          <cell r="AB7">
            <v>98</v>
          </cell>
          <cell r="AC7">
            <v>92</v>
          </cell>
          <cell r="AD7">
            <v>95</v>
          </cell>
          <cell r="AE7">
            <v>35</v>
          </cell>
          <cell r="AF7">
            <v>79.2428571428571</v>
          </cell>
          <cell r="AG7">
            <v>67</v>
          </cell>
          <cell r="AH7">
            <v>0</v>
          </cell>
          <cell r="AI7">
            <v>1.5</v>
          </cell>
          <cell r="AJ7">
            <v>79.525</v>
          </cell>
        </row>
        <row r="8">
          <cell r="D8" t="str">
            <v>冷广辉</v>
          </cell>
          <cell r="E8">
            <v>82</v>
          </cell>
          <cell r="F8">
            <v>81</v>
          </cell>
          <cell r="G8">
            <v>75</v>
          </cell>
          <cell r="H8">
            <v>74</v>
          </cell>
          <cell r="I8" t="str">
            <v>未选</v>
          </cell>
          <cell r="J8" t="str">
            <v>未选</v>
          </cell>
          <cell r="K8" t="str">
            <v>未选</v>
          </cell>
          <cell r="L8" t="str">
            <v>未选</v>
          </cell>
          <cell r="M8" t="str">
            <v>未选</v>
          </cell>
          <cell r="N8">
            <v>95</v>
          </cell>
          <cell r="O8">
            <v>84</v>
          </cell>
          <cell r="P8">
            <v>75</v>
          </cell>
          <cell r="Q8">
            <v>85</v>
          </cell>
          <cell r="R8">
            <v>86</v>
          </cell>
          <cell r="S8">
            <v>85</v>
          </cell>
          <cell r="T8">
            <v>80</v>
          </cell>
          <cell r="U8">
            <v>80</v>
          </cell>
          <cell r="V8">
            <v>73</v>
          </cell>
          <cell r="W8">
            <v>94</v>
          </cell>
          <cell r="X8">
            <v>88</v>
          </cell>
          <cell r="Y8">
            <v>75</v>
          </cell>
          <cell r="Z8">
            <v>85</v>
          </cell>
          <cell r="AA8">
            <v>95</v>
          </cell>
          <cell r="AB8">
            <v>88</v>
          </cell>
          <cell r="AC8">
            <v>86</v>
          </cell>
          <cell r="AD8">
            <v>87</v>
          </cell>
          <cell r="AE8">
            <v>35</v>
          </cell>
          <cell r="AF8">
            <v>82.8857142857143</v>
          </cell>
          <cell r="AG8">
            <v>77.7</v>
          </cell>
          <cell r="AH8">
            <v>0</v>
          </cell>
          <cell r="AI8">
            <v>0</v>
          </cell>
          <cell r="AJ8">
            <v>79.32</v>
          </cell>
        </row>
        <row r="9">
          <cell r="D9" t="str">
            <v>孙昊阳</v>
          </cell>
          <cell r="E9">
            <v>81</v>
          </cell>
          <cell r="F9">
            <v>73</v>
          </cell>
          <cell r="G9">
            <v>66</v>
          </cell>
          <cell r="H9">
            <v>80</v>
          </cell>
          <cell r="I9" t="str">
            <v>未选</v>
          </cell>
          <cell r="J9" t="str">
            <v>未选</v>
          </cell>
          <cell r="K9" t="str">
            <v>未选</v>
          </cell>
          <cell r="L9" t="str">
            <v>未选</v>
          </cell>
          <cell r="M9" t="str">
            <v>未选</v>
          </cell>
          <cell r="N9">
            <v>75</v>
          </cell>
          <cell r="O9">
            <v>87</v>
          </cell>
          <cell r="P9">
            <v>75</v>
          </cell>
          <cell r="Q9">
            <v>95</v>
          </cell>
          <cell r="R9">
            <v>88</v>
          </cell>
          <cell r="S9">
            <v>75</v>
          </cell>
          <cell r="T9">
            <v>64</v>
          </cell>
          <cell r="U9">
            <v>85</v>
          </cell>
          <cell r="V9">
            <v>87</v>
          </cell>
          <cell r="W9">
            <v>95</v>
          </cell>
          <cell r="X9">
            <v>86</v>
          </cell>
          <cell r="Y9">
            <v>85</v>
          </cell>
          <cell r="Z9">
            <v>85</v>
          </cell>
          <cell r="AA9">
            <v>98</v>
          </cell>
          <cell r="AB9">
            <v>90</v>
          </cell>
          <cell r="AC9">
            <v>91</v>
          </cell>
          <cell r="AD9">
            <v>90.5</v>
          </cell>
          <cell r="AE9">
            <v>35</v>
          </cell>
          <cell r="AF9">
            <v>81.6857142857143</v>
          </cell>
          <cell r="AG9">
            <v>66.1</v>
          </cell>
          <cell r="AH9">
            <v>0</v>
          </cell>
          <cell r="AI9">
            <v>0.25</v>
          </cell>
          <cell r="AJ9">
            <v>79.305</v>
          </cell>
        </row>
        <row r="10">
          <cell r="D10" t="str">
            <v>耿明敏</v>
          </cell>
          <cell r="E10">
            <v>83</v>
          </cell>
          <cell r="F10">
            <v>81</v>
          </cell>
          <cell r="G10">
            <v>55</v>
          </cell>
          <cell r="H10">
            <v>79</v>
          </cell>
          <cell r="I10" t="str">
            <v>未选</v>
          </cell>
          <cell r="J10" t="str">
            <v>未选</v>
          </cell>
          <cell r="K10" t="str">
            <v>未选</v>
          </cell>
          <cell r="L10" t="str">
            <v>未选</v>
          </cell>
          <cell r="M10" t="str">
            <v>未选</v>
          </cell>
          <cell r="N10">
            <v>85</v>
          </cell>
          <cell r="O10">
            <v>87</v>
          </cell>
          <cell r="P10">
            <v>75</v>
          </cell>
          <cell r="Q10">
            <v>85</v>
          </cell>
          <cell r="R10">
            <v>87</v>
          </cell>
          <cell r="S10">
            <v>85</v>
          </cell>
          <cell r="T10">
            <v>75</v>
          </cell>
          <cell r="U10">
            <v>74</v>
          </cell>
          <cell r="V10">
            <v>76</v>
          </cell>
          <cell r="W10">
            <v>94</v>
          </cell>
          <cell r="X10">
            <v>84</v>
          </cell>
          <cell r="Y10">
            <v>95</v>
          </cell>
          <cell r="Z10">
            <v>85</v>
          </cell>
          <cell r="AA10">
            <v>99</v>
          </cell>
          <cell r="AB10">
            <v>88</v>
          </cell>
          <cell r="AC10">
            <v>86</v>
          </cell>
          <cell r="AD10">
            <v>87</v>
          </cell>
          <cell r="AE10">
            <v>35</v>
          </cell>
          <cell r="AF10">
            <v>81.1571428571429</v>
          </cell>
          <cell r="AG10">
            <v>76.3</v>
          </cell>
          <cell r="AH10">
            <v>12</v>
          </cell>
          <cell r="AI10">
            <v>0</v>
          </cell>
          <cell r="AJ10">
            <v>78.835</v>
          </cell>
        </row>
        <row r="11">
          <cell r="D11" t="str">
            <v>俊琦</v>
          </cell>
          <cell r="E11">
            <v>82</v>
          </cell>
          <cell r="F11">
            <v>86</v>
          </cell>
          <cell r="G11">
            <v>65</v>
          </cell>
          <cell r="H11">
            <v>73</v>
          </cell>
          <cell r="I11" t="str">
            <v>未选</v>
          </cell>
          <cell r="J11" t="str">
            <v>未选</v>
          </cell>
          <cell r="K11" t="str">
            <v>未选</v>
          </cell>
          <cell r="L11" t="str">
            <v>未选</v>
          </cell>
          <cell r="M11" t="str">
            <v>未选</v>
          </cell>
          <cell r="N11">
            <v>85</v>
          </cell>
          <cell r="O11">
            <v>78</v>
          </cell>
          <cell r="P11">
            <v>75</v>
          </cell>
          <cell r="Q11">
            <v>85</v>
          </cell>
          <cell r="R11">
            <v>76</v>
          </cell>
          <cell r="S11">
            <v>75</v>
          </cell>
          <cell r="T11">
            <v>76</v>
          </cell>
          <cell r="U11">
            <v>79</v>
          </cell>
          <cell r="V11">
            <v>61</v>
          </cell>
          <cell r="W11">
            <v>92</v>
          </cell>
          <cell r="X11">
            <v>88</v>
          </cell>
          <cell r="Y11">
            <v>75</v>
          </cell>
          <cell r="Z11">
            <v>85</v>
          </cell>
          <cell r="AA11">
            <v>95</v>
          </cell>
          <cell r="AB11">
            <v>91</v>
          </cell>
          <cell r="AC11">
            <v>88</v>
          </cell>
          <cell r="AD11">
            <v>89.5</v>
          </cell>
          <cell r="AE11">
            <v>35</v>
          </cell>
          <cell r="AF11">
            <v>79.1142857142857</v>
          </cell>
          <cell r="AG11">
            <v>88.6</v>
          </cell>
          <cell r="AH11">
            <v>0</v>
          </cell>
          <cell r="AI11">
            <v>0.75</v>
          </cell>
          <cell r="AJ11">
            <v>78.625</v>
          </cell>
        </row>
        <row r="12">
          <cell r="D12" t="str">
            <v>陈荣臻</v>
          </cell>
          <cell r="E12">
            <v>86</v>
          </cell>
          <cell r="F12">
            <v>73</v>
          </cell>
          <cell r="G12">
            <v>50</v>
          </cell>
          <cell r="H12">
            <v>72</v>
          </cell>
          <cell r="I12" t="str">
            <v>未选</v>
          </cell>
          <cell r="J12" t="str">
            <v>未选</v>
          </cell>
          <cell r="K12" t="str">
            <v>未选</v>
          </cell>
          <cell r="L12" t="str">
            <v>未选</v>
          </cell>
          <cell r="M12" t="str">
            <v>未选</v>
          </cell>
          <cell r="N12">
            <v>75</v>
          </cell>
          <cell r="O12">
            <v>86</v>
          </cell>
          <cell r="P12">
            <v>75</v>
          </cell>
          <cell r="Q12">
            <v>85</v>
          </cell>
          <cell r="R12">
            <v>91</v>
          </cell>
          <cell r="S12">
            <v>75</v>
          </cell>
          <cell r="T12">
            <v>77</v>
          </cell>
          <cell r="U12">
            <v>80</v>
          </cell>
          <cell r="V12">
            <v>66</v>
          </cell>
          <cell r="W12">
            <v>89</v>
          </cell>
          <cell r="X12">
            <v>82</v>
          </cell>
          <cell r="Y12">
            <v>75</v>
          </cell>
          <cell r="Z12">
            <v>85</v>
          </cell>
          <cell r="AA12">
            <v>97</v>
          </cell>
          <cell r="AB12">
            <v>91</v>
          </cell>
          <cell r="AC12">
            <v>95</v>
          </cell>
          <cell r="AD12">
            <v>93</v>
          </cell>
          <cell r="AE12">
            <v>35</v>
          </cell>
          <cell r="AF12">
            <v>77.7571428571429</v>
          </cell>
          <cell r="AG12">
            <v>63</v>
          </cell>
          <cell r="AH12">
            <v>0</v>
          </cell>
          <cell r="AI12">
            <v>1.78</v>
          </cell>
          <cell r="AJ12">
            <v>78.46</v>
          </cell>
        </row>
        <row r="13">
          <cell r="D13" t="str">
            <v>胡林婵</v>
          </cell>
          <cell r="E13">
            <v>80</v>
          </cell>
          <cell r="F13">
            <v>81</v>
          </cell>
          <cell r="G13">
            <v>57</v>
          </cell>
          <cell r="H13">
            <v>71</v>
          </cell>
          <cell r="I13" t="str">
            <v>未选</v>
          </cell>
          <cell r="J13" t="str">
            <v>未选</v>
          </cell>
          <cell r="K13" t="str">
            <v>未选</v>
          </cell>
          <cell r="L13" t="str">
            <v>未选</v>
          </cell>
          <cell r="M13" t="str">
            <v>未选</v>
          </cell>
          <cell r="N13">
            <v>75</v>
          </cell>
          <cell r="O13">
            <v>84</v>
          </cell>
          <cell r="P13">
            <v>75</v>
          </cell>
          <cell r="Q13">
            <v>85</v>
          </cell>
          <cell r="R13">
            <v>91</v>
          </cell>
          <cell r="S13">
            <v>75</v>
          </cell>
          <cell r="T13">
            <v>83</v>
          </cell>
          <cell r="U13">
            <v>76</v>
          </cell>
          <cell r="V13">
            <v>71</v>
          </cell>
          <cell r="W13">
            <v>92</v>
          </cell>
          <cell r="X13">
            <v>84</v>
          </cell>
          <cell r="Y13">
            <v>85</v>
          </cell>
          <cell r="Z13">
            <v>85</v>
          </cell>
          <cell r="AA13">
            <v>98</v>
          </cell>
          <cell r="AB13">
            <v>93</v>
          </cell>
          <cell r="AC13">
            <v>91</v>
          </cell>
          <cell r="AD13">
            <v>92</v>
          </cell>
          <cell r="AE13">
            <v>35</v>
          </cell>
          <cell r="AF13">
            <v>79.4714285714286</v>
          </cell>
          <cell r="AG13">
            <v>70.2</v>
          </cell>
          <cell r="AH13">
            <v>0</v>
          </cell>
          <cell r="AI13">
            <v>0.25</v>
          </cell>
          <cell r="AJ13">
            <v>77.96</v>
          </cell>
        </row>
        <row r="14">
          <cell r="D14" t="str">
            <v>梁伟汛</v>
          </cell>
          <cell r="E14">
            <v>83</v>
          </cell>
          <cell r="F14">
            <v>76</v>
          </cell>
          <cell r="G14">
            <v>64</v>
          </cell>
          <cell r="H14">
            <v>74</v>
          </cell>
          <cell r="I14" t="str">
            <v>未选</v>
          </cell>
          <cell r="J14" t="str">
            <v>未选</v>
          </cell>
          <cell r="K14" t="str">
            <v>未选</v>
          </cell>
          <cell r="L14" t="str">
            <v>未选</v>
          </cell>
          <cell r="M14" t="str">
            <v>未选</v>
          </cell>
          <cell r="N14">
            <v>75</v>
          </cell>
          <cell r="O14">
            <v>82</v>
          </cell>
          <cell r="P14">
            <v>75</v>
          </cell>
          <cell r="Q14">
            <v>85</v>
          </cell>
          <cell r="R14">
            <v>87</v>
          </cell>
          <cell r="S14">
            <v>75</v>
          </cell>
          <cell r="T14">
            <v>78</v>
          </cell>
          <cell r="U14">
            <v>75</v>
          </cell>
          <cell r="V14">
            <v>74</v>
          </cell>
          <cell r="W14">
            <v>96</v>
          </cell>
          <cell r="X14">
            <v>86</v>
          </cell>
          <cell r="Y14">
            <v>75</v>
          </cell>
          <cell r="Z14">
            <v>75</v>
          </cell>
          <cell r="AA14">
            <v>97</v>
          </cell>
          <cell r="AB14">
            <v>88</v>
          </cell>
          <cell r="AC14">
            <v>88</v>
          </cell>
          <cell r="AD14">
            <v>88</v>
          </cell>
          <cell r="AE14">
            <v>35</v>
          </cell>
          <cell r="AF14">
            <v>79.2</v>
          </cell>
          <cell r="AG14">
            <v>90.1</v>
          </cell>
          <cell r="AH14">
            <v>0</v>
          </cell>
          <cell r="AI14">
            <v>0</v>
          </cell>
          <cell r="AJ14">
            <v>77.79</v>
          </cell>
        </row>
        <row r="15">
          <cell r="D15" t="str">
            <v>俞勇乐</v>
          </cell>
          <cell r="E15">
            <v>79</v>
          </cell>
          <cell r="F15">
            <v>87</v>
          </cell>
          <cell r="G15">
            <v>60</v>
          </cell>
          <cell r="H15">
            <v>71</v>
          </cell>
          <cell r="I15" t="str">
            <v>未选</v>
          </cell>
          <cell r="J15" t="str">
            <v>未选</v>
          </cell>
          <cell r="K15" t="str">
            <v>未选</v>
          </cell>
          <cell r="L15" t="str">
            <v>未选</v>
          </cell>
          <cell r="M15" t="str">
            <v>未选</v>
          </cell>
          <cell r="N15">
            <v>75</v>
          </cell>
          <cell r="O15">
            <v>86</v>
          </cell>
          <cell r="P15">
            <v>85</v>
          </cell>
          <cell r="Q15">
            <v>85</v>
          </cell>
          <cell r="R15">
            <v>88</v>
          </cell>
          <cell r="S15">
            <v>75</v>
          </cell>
          <cell r="T15">
            <v>81</v>
          </cell>
          <cell r="U15">
            <v>80</v>
          </cell>
          <cell r="V15">
            <v>68</v>
          </cell>
          <cell r="W15">
            <v>85</v>
          </cell>
          <cell r="X15">
            <v>76</v>
          </cell>
          <cell r="Y15">
            <v>85</v>
          </cell>
          <cell r="Z15">
            <v>85</v>
          </cell>
          <cell r="AA15">
            <v>97</v>
          </cell>
          <cell r="AB15">
            <v>90</v>
          </cell>
          <cell r="AC15">
            <v>89</v>
          </cell>
          <cell r="AD15">
            <v>89.5</v>
          </cell>
          <cell r="AE15">
            <v>35</v>
          </cell>
          <cell r="AF15">
            <v>79.2571428571429</v>
          </cell>
          <cell r="AG15">
            <v>74.4</v>
          </cell>
          <cell r="AH15">
            <v>0</v>
          </cell>
          <cell r="AI15">
            <v>0.15</v>
          </cell>
          <cell r="AJ15">
            <v>77.545</v>
          </cell>
        </row>
        <row r="16">
          <cell r="D16" t="str">
            <v>陈星</v>
          </cell>
          <cell r="E16">
            <v>78</v>
          </cell>
          <cell r="F16">
            <v>79</v>
          </cell>
          <cell r="G16">
            <v>48</v>
          </cell>
          <cell r="H16">
            <v>63</v>
          </cell>
          <cell r="I16" t="str">
            <v>未选</v>
          </cell>
          <cell r="J16" t="str">
            <v>未选</v>
          </cell>
          <cell r="K16" t="str">
            <v>未选</v>
          </cell>
          <cell r="L16" t="str">
            <v>未选</v>
          </cell>
          <cell r="M16" t="str">
            <v>未选</v>
          </cell>
          <cell r="N16">
            <v>65</v>
          </cell>
          <cell r="O16">
            <v>84</v>
          </cell>
          <cell r="P16">
            <v>85</v>
          </cell>
          <cell r="Q16">
            <v>95</v>
          </cell>
          <cell r="R16">
            <v>89</v>
          </cell>
          <cell r="S16">
            <v>65</v>
          </cell>
          <cell r="T16">
            <v>76</v>
          </cell>
          <cell r="U16">
            <v>68</v>
          </cell>
          <cell r="V16">
            <v>61</v>
          </cell>
          <cell r="W16">
            <v>93</v>
          </cell>
          <cell r="X16">
            <v>73</v>
          </cell>
          <cell r="Y16">
            <v>75</v>
          </cell>
          <cell r="Z16">
            <v>75</v>
          </cell>
          <cell r="AA16">
            <v>92</v>
          </cell>
          <cell r="AB16">
            <v>87</v>
          </cell>
          <cell r="AC16">
            <v>90</v>
          </cell>
          <cell r="AD16">
            <v>88.5</v>
          </cell>
          <cell r="AE16">
            <v>35</v>
          </cell>
          <cell r="AF16">
            <v>74.4285714285714</v>
          </cell>
          <cell r="AG16">
            <v>84.5</v>
          </cell>
          <cell r="AH16">
            <v>0</v>
          </cell>
          <cell r="AI16">
            <v>3.03</v>
          </cell>
          <cell r="AJ16">
            <v>77.25</v>
          </cell>
        </row>
        <row r="17">
          <cell r="D17" t="str">
            <v>付宇豪</v>
          </cell>
          <cell r="E17">
            <v>82</v>
          </cell>
          <cell r="F17">
            <v>81</v>
          </cell>
          <cell r="G17">
            <v>67</v>
          </cell>
          <cell r="H17">
            <v>73</v>
          </cell>
          <cell r="I17" t="str">
            <v>未选</v>
          </cell>
          <cell r="J17" t="str">
            <v>未选</v>
          </cell>
          <cell r="K17" t="str">
            <v>未选</v>
          </cell>
          <cell r="L17" t="str">
            <v>未选</v>
          </cell>
          <cell r="M17" t="str">
            <v>未选</v>
          </cell>
          <cell r="N17">
            <v>85</v>
          </cell>
          <cell r="O17">
            <v>84</v>
          </cell>
          <cell r="P17">
            <v>75</v>
          </cell>
          <cell r="Q17">
            <v>95</v>
          </cell>
          <cell r="R17">
            <v>86</v>
          </cell>
          <cell r="S17">
            <v>75</v>
          </cell>
          <cell r="T17">
            <v>70</v>
          </cell>
          <cell r="U17">
            <v>76</v>
          </cell>
          <cell r="V17">
            <v>68</v>
          </cell>
          <cell r="W17">
            <v>90</v>
          </cell>
          <cell r="X17">
            <v>80</v>
          </cell>
          <cell r="Y17">
            <v>75</v>
          </cell>
          <cell r="Z17">
            <v>85</v>
          </cell>
          <cell r="AA17">
            <v>97</v>
          </cell>
          <cell r="AB17">
            <v>90</v>
          </cell>
          <cell r="AC17">
            <v>90</v>
          </cell>
          <cell r="AD17">
            <v>90</v>
          </cell>
          <cell r="AE17">
            <v>35</v>
          </cell>
          <cell r="AF17">
            <v>79.9857142857143</v>
          </cell>
          <cell r="AG17">
            <v>48.1</v>
          </cell>
          <cell r="AH17">
            <v>0</v>
          </cell>
          <cell r="AI17">
            <v>0.25</v>
          </cell>
          <cell r="AJ17">
            <v>77.055</v>
          </cell>
        </row>
        <row r="18">
          <cell r="D18" t="str">
            <v>陈检</v>
          </cell>
          <cell r="E18">
            <v>80</v>
          </cell>
          <cell r="F18">
            <v>69</v>
          </cell>
          <cell r="G18">
            <v>60</v>
          </cell>
          <cell r="H18">
            <v>67</v>
          </cell>
          <cell r="I18" t="str">
            <v>未选</v>
          </cell>
          <cell r="J18" t="str">
            <v>未选</v>
          </cell>
          <cell r="K18" t="str">
            <v>未选</v>
          </cell>
          <cell r="L18" t="str">
            <v>未选</v>
          </cell>
          <cell r="M18" t="str">
            <v>未选</v>
          </cell>
          <cell r="N18">
            <v>75</v>
          </cell>
          <cell r="O18">
            <v>77</v>
          </cell>
          <cell r="P18">
            <v>75</v>
          </cell>
          <cell r="Q18">
            <v>75</v>
          </cell>
          <cell r="R18">
            <v>89</v>
          </cell>
          <cell r="S18">
            <v>75</v>
          </cell>
          <cell r="T18">
            <v>69</v>
          </cell>
          <cell r="U18">
            <v>70</v>
          </cell>
          <cell r="V18">
            <v>71</v>
          </cell>
          <cell r="W18">
            <v>92</v>
          </cell>
          <cell r="X18">
            <v>73</v>
          </cell>
          <cell r="Y18">
            <v>85</v>
          </cell>
          <cell r="Z18">
            <v>85</v>
          </cell>
          <cell r="AA18">
            <v>100</v>
          </cell>
          <cell r="AB18">
            <v>90</v>
          </cell>
          <cell r="AC18">
            <v>89</v>
          </cell>
          <cell r="AD18">
            <v>89.5</v>
          </cell>
          <cell r="AE18">
            <v>35</v>
          </cell>
          <cell r="AF18">
            <v>76.1428571428571</v>
          </cell>
          <cell r="AG18">
            <v>71.3</v>
          </cell>
          <cell r="AH18">
            <v>0</v>
          </cell>
          <cell r="AI18">
            <v>1.75</v>
          </cell>
          <cell r="AJ18">
            <v>76.645</v>
          </cell>
        </row>
        <row r="19">
          <cell r="D19" t="str">
            <v>李森</v>
          </cell>
          <cell r="E19">
            <v>80</v>
          </cell>
          <cell r="F19">
            <v>78</v>
          </cell>
          <cell r="G19">
            <v>61</v>
          </cell>
          <cell r="H19">
            <v>76</v>
          </cell>
          <cell r="I19" t="str">
            <v>未选</v>
          </cell>
          <cell r="J19" t="str">
            <v>未选</v>
          </cell>
          <cell r="K19" t="str">
            <v>未选</v>
          </cell>
          <cell r="L19" t="str">
            <v>未选</v>
          </cell>
          <cell r="M19" t="str">
            <v>未选</v>
          </cell>
          <cell r="N19">
            <v>65</v>
          </cell>
          <cell r="O19">
            <v>85</v>
          </cell>
          <cell r="P19">
            <v>75</v>
          </cell>
          <cell r="Q19">
            <v>85</v>
          </cell>
          <cell r="R19">
            <v>89</v>
          </cell>
          <cell r="S19">
            <v>75</v>
          </cell>
          <cell r="T19">
            <v>78</v>
          </cell>
          <cell r="U19">
            <v>71</v>
          </cell>
          <cell r="V19">
            <v>74</v>
          </cell>
          <cell r="W19">
            <v>95</v>
          </cell>
          <cell r="X19">
            <v>83</v>
          </cell>
          <cell r="Y19">
            <v>75</v>
          </cell>
          <cell r="Z19">
            <v>75</v>
          </cell>
          <cell r="AA19">
            <v>98</v>
          </cell>
          <cell r="AB19">
            <v>89</v>
          </cell>
          <cell r="AC19">
            <v>88</v>
          </cell>
          <cell r="AD19">
            <v>88.5</v>
          </cell>
          <cell r="AE19">
            <v>35</v>
          </cell>
          <cell r="AF19">
            <v>78.3571428571429</v>
          </cell>
          <cell r="AG19">
            <v>75.3</v>
          </cell>
          <cell r="AH19">
            <v>0</v>
          </cell>
          <cell r="AI19">
            <v>0.15</v>
          </cell>
          <cell r="AJ19">
            <v>76.515</v>
          </cell>
        </row>
        <row r="20">
          <cell r="D20" t="str">
            <v>钟欣</v>
          </cell>
          <cell r="E20">
            <v>70</v>
          </cell>
          <cell r="F20">
            <v>74</v>
          </cell>
          <cell r="G20">
            <v>53</v>
          </cell>
          <cell r="H20">
            <v>73</v>
          </cell>
          <cell r="I20" t="str">
            <v>未选</v>
          </cell>
          <cell r="J20" t="str">
            <v>未选</v>
          </cell>
          <cell r="K20" t="str">
            <v>未选</v>
          </cell>
          <cell r="L20" t="str">
            <v>未选</v>
          </cell>
          <cell r="M20" t="str">
            <v>未选</v>
          </cell>
          <cell r="N20">
            <v>75</v>
          </cell>
          <cell r="O20">
            <v>79</v>
          </cell>
          <cell r="P20">
            <v>85</v>
          </cell>
          <cell r="Q20">
            <v>85</v>
          </cell>
          <cell r="R20">
            <v>77</v>
          </cell>
          <cell r="S20">
            <v>75</v>
          </cell>
          <cell r="T20">
            <v>64</v>
          </cell>
          <cell r="U20">
            <v>71</v>
          </cell>
          <cell r="V20">
            <v>75</v>
          </cell>
          <cell r="W20">
            <v>92</v>
          </cell>
          <cell r="X20">
            <v>87</v>
          </cell>
          <cell r="Y20">
            <v>85</v>
          </cell>
          <cell r="Z20">
            <v>85</v>
          </cell>
          <cell r="AA20">
            <v>100</v>
          </cell>
          <cell r="AB20">
            <v>92</v>
          </cell>
          <cell r="AC20">
            <v>90</v>
          </cell>
          <cell r="AD20">
            <v>91</v>
          </cell>
          <cell r="AE20">
            <v>35</v>
          </cell>
          <cell r="AF20">
            <v>76.6571428571429</v>
          </cell>
          <cell r="AG20">
            <v>73.6</v>
          </cell>
          <cell r="AH20">
            <v>0</v>
          </cell>
          <cell r="AI20">
            <v>0.75</v>
          </cell>
          <cell r="AJ20">
            <v>76.465</v>
          </cell>
        </row>
        <row r="21">
          <cell r="D21" t="str">
            <v>姜许</v>
          </cell>
          <cell r="E21">
            <v>81</v>
          </cell>
          <cell r="F21">
            <v>91</v>
          </cell>
          <cell r="G21">
            <v>63</v>
          </cell>
          <cell r="H21">
            <v>77</v>
          </cell>
          <cell r="I21" t="str">
            <v>未选</v>
          </cell>
          <cell r="J21" t="str">
            <v>未选</v>
          </cell>
          <cell r="K21" t="str">
            <v>未选</v>
          </cell>
          <cell r="L21" t="str">
            <v>未选</v>
          </cell>
          <cell r="M21" t="str">
            <v>未选</v>
          </cell>
          <cell r="N21">
            <v>75</v>
          </cell>
          <cell r="O21">
            <v>85</v>
          </cell>
          <cell r="P21">
            <v>75</v>
          </cell>
          <cell r="Q21">
            <v>85</v>
          </cell>
          <cell r="R21">
            <v>87</v>
          </cell>
          <cell r="S21">
            <v>75</v>
          </cell>
          <cell r="T21">
            <v>75</v>
          </cell>
          <cell r="U21">
            <v>76</v>
          </cell>
          <cell r="V21">
            <v>62</v>
          </cell>
          <cell r="W21">
            <v>87</v>
          </cell>
          <cell r="X21">
            <v>85</v>
          </cell>
          <cell r="Y21">
            <v>75</v>
          </cell>
          <cell r="Z21">
            <v>85</v>
          </cell>
          <cell r="AA21">
            <v>95</v>
          </cell>
          <cell r="AB21">
            <v>87</v>
          </cell>
          <cell r="AC21">
            <v>87</v>
          </cell>
          <cell r="AD21">
            <v>87</v>
          </cell>
          <cell r="AE21">
            <v>35</v>
          </cell>
          <cell r="AF21">
            <v>79.3</v>
          </cell>
          <cell r="AG21">
            <v>67.5</v>
          </cell>
          <cell r="AH21">
            <v>0</v>
          </cell>
          <cell r="AI21">
            <v>0</v>
          </cell>
          <cell r="AJ21">
            <v>76.29</v>
          </cell>
        </row>
        <row r="22">
          <cell r="D22" t="str">
            <v>刘赟</v>
          </cell>
          <cell r="E22">
            <v>84</v>
          </cell>
          <cell r="F22">
            <v>81</v>
          </cell>
          <cell r="G22">
            <v>65</v>
          </cell>
          <cell r="H22">
            <v>71</v>
          </cell>
          <cell r="I22" t="str">
            <v>未选</v>
          </cell>
          <cell r="J22" t="str">
            <v>未选</v>
          </cell>
          <cell r="K22" t="str">
            <v>未选</v>
          </cell>
          <cell r="L22" t="str">
            <v>未选</v>
          </cell>
          <cell r="M22" t="str">
            <v>未选</v>
          </cell>
          <cell r="N22">
            <v>75</v>
          </cell>
          <cell r="O22">
            <v>84</v>
          </cell>
          <cell r="P22">
            <v>75</v>
          </cell>
          <cell r="Q22">
            <v>85</v>
          </cell>
          <cell r="R22">
            <v>86</v>
          </cell>
          <cell r="S22">
            <v>85</v>
          </cell>
          <cell r="T22">
            <v>78</v>
          </cell>
          <cell r="U22">
            <v>81</v>
          </cell>
          <cell r="V22">
            <v>65</v>
          </cell>
          <cell r="W22">
            <v>93</v>
          </cell>
          <cell r="X22">
            <v>90</v>
          </cell>
          <cell r="Y22">
            <v>75</v>
          </cell>
          <cell r="Z22">
            <v>85</v>
          </cell>
          <cell r="AA22">
            <v>94</v>
          </cell>
          <cell r="AB22">
            <v>88</v>
          </cell>
          <cell r="AC22">
            <v>87</v>
          </cell>
          <cell r="AD22">
            <v>87.5</v>
          </cell>
          <cell r="AE22">
            <v>35</v>
          </cell>
          <cell r="AF22">
            <v>80.1142857142857</v>
          </cell>
          <cell r="AG22">
            <v>48</v>
          </cell>
          <cell r="AH22">
            <v>0</v>
          </cell>
          <cell r="AI22">
            <v>0</v>
          </cell>
          <cell r="AJ22">
            <v>76.285</v>
          </cell>
        </row>
        <row r="23">
          <cell r="D23" t="str">
            <v>蒋章毅</v>
          </cell>
          <cell r="E23">
            <v>86</v>
          </cell>
          <cell r="F23">
            <v>83</v>
          </cell>
          <cell r="G23">
            <v>65</v>
          </cell>
          <cell r="H23">
            <v>78</v>
          </cell>
          <cell r="I23" t="str">
            <v>未选</v>
          </cell>
          <cell r="J23" t="str">
            <v>未选</v>
          </cell>
          <cell r="K23" t="str">
            <v>未选</v>
          </cell>
          <cell r="L23" t="str">
            <v>未选</v>
          </cell>
          <cell r="M23" t="str">
            <v>未选</v>
          </cell>
          <cell r="N23">
            <v>50</v>
          </cell>
          <cell r="O23">
            <v>83</v>
          </cell>
          <cell r="P23">
            <v>85</v>
          </cell>
          <cell r="Q23">
            <v>85</v>
          </cell>
          <cell r="R23">
            <v>89</v>
          </cell>
          <cell r="S23">
            <v>75</v>
          </cell>
          <cell r="T23">
            <v>73</v>
          </cell>
          <cell r="U23">
            <v>66</v>
          </cell>
          <cell r="V23">
            <v>68</v>
          </cell>
          <cell r="W23">
            <v>90</v>
          </cell>
          <cell r="X23">
            <v>79</v>
          </cell>
          <cell r="Y23">
            <v>75</v>
          </cell>
          <cell r="Z23">
            <v>75</v>
          </cell>
          <cell r="AA23">
            <v>95</v>
          </cell>
          <cell r="AB23">
            <v>89</v>
          </cell>
          <cell r="AC23">
            <v>89</v>
          </cell>
          <cell r="AD23">
            <v>89</v>
          </cell>
          <cell r="AE23">
            <v>35</v>
          </cell>
          <cell r="AF23">
            <v>77.3142857142857</v>
          </cell>
          <cell r="AG23">
            <v>79</v>
          </cell>
          <cell r="AH23">
            <v>0</v>
          </cell>
          <cell r="AI23">
            <v>0</v>
          </cell>
          <cell r="AJ23">
            <v>75.98</v>
          </cell>
        </row>
        <row r="24">
          <cell r="D24" t="str">
            <v>张严</v>
          </cell>
          <cell r="E24">
            <v>74</v>
          </cell>
          <cell r="F24">
            <v>80</v>
          </cell>
          <cell r="G24">
            <v>63</v>
          </cell>
          <cell r="H24">
            <v>64</v>
          </cell>
          <cell r="I24" t="str">
            <v>未选</v>
          </cell>
          <cell r="J24" t="str">
            <v>未选</v>
          </cell>
          <cell r="K24" t="str">
            <v>未选</v>
          </cell>
          <cell r="L24" t="str">
            <v>未选</v>
          </cell>
          <cell r="M24" t="str">
            <v>未选</v>
          </cell>
          <cell r="N24">
            <v>75</v>
          </cell>
          <cell r="O24">
            <v>84</v>
          </cell>
          <cell r="P24">
            <v>75</v>
          </cell>
          <cell r="Q24">
            <v>85</v>
          </cell>
          <cell r="R24">
            <v>88</v>
          </cell>
          <cell r="S24">
            <v>75</v>
          </cell>
          <cell r="T24">
            <v>65</v>
          </cell>
          <cell r="U24">
            <v>72</v>
          </cell>
          <cell r="V24">
            <v>68</v>
          </cell>
          <cell r="W24">
            <v>96</v>
          </cell>
          <cell r="X24">
            <v>89</v>
          </cell>
          <cell r="Y24">
            <v>75</v>
          </cell>
          <cell r="Z24">
            <v>85</v>
          </cell>
          <cell r="AA24">
            <v>99</v>
          </cell>
          <cell r="AB24">
            <v>88</v>
          </cell>
          <cell r="AC24">
            <v>88</v>
          </cell>
          <cell r="AD24">
            <v>88</v>
          </cell>
          <cell r="AE24">
            <v>35</v>
          </cell>
          <cell r="AF24">
            <v>77.9142857142857</v>
          </cell>
          <cell r="AG24">
            <v>70.6</v>
          </cell>
          <cell r="AH24">
            <v>0</v>
          </cell>
          <cell r="AI24">
            <v>0</v>
          </cell>
          <cell r="AJ24">
            <v>75.87</v>
          </cell>
        </row>
        <row r="25">
          <cell r="D25" t="str">
            <v>方家豪</v>
          </cell>
          <cell r="E25">
            <v>77</v>
          </cell>
          <cell r="F25">
            <v>76</v>
          </cell>
          <cell r="G25">
            <v>60</v>
          </cell>
          <cell r="H25">
            <v>71</v>
          </cell>
          <cell r="I25" t="str">
            <v>未选</v>
          </cell>
          <cell r="J25" t="str">
            <v>未选</v>
          </cell>
          <cell r="K25" t="str">
            <v>未选</v>
          </cell>
          <cell r="L25" t="str">
            <v>未选</v>
          </cell>
          <cell r="M25" t="str">
            <v>未选</v>
          </cell>
          <cell r="N25">
            <v>75</v>
          </cell>
          <cell r="O25">
            <v>81</v>
          </cell>
          <cell r="P25">
            <v>85</v>
          </cell>
          <cell r="Q25">
            <v>85</v>
          </cell>
          <cell r="R25">
            <v>88</v>
          </cell>
          <cell r="S25">
            <v>75</v>
          </cell>
          <cell r="T25">
            <v>75</v>
          </cell>
          <cell r="U25">
            <v>79</v>
          </cell>
          <cell r="V25">
            <v>74</v>
          </cell>
          <cell r="W25">
            <v>85</v>
          </cell>
          <cell r="X25">
            <v>81</v>
          </cell>
          <cell r="Y25">
            <v>85</v>
          </cell>
          <cell r="Z25">
            <v>85</v>
          </cell>
          <cell r="AA25">
            <v>98</v>
          </cell>
          <cell r="AB25">
            <v>85</v>
          </cell>
          <cell r="AC25">
            <v>88</v>
          </cell>
          <cell r="AD25">
            <v>86.5</v>
          </cell>
          <cell r="AE25">
            <v>35</v>
          </cell>
          <cell r="AF25">
            <v>78.5285714285714</v>
          </cell>
          <cell r="AG25">
            <v>64.4</v>
          </cell>
          <cell r="AH25">
            <v>0</v>
          </cell>
          <cell r="AI25">
            <v>0</v>
          </cell>
          <cell r="AJ25">
            <v>75.67</v>
          </cell>
        </row>
        <row r="26">
          <cell r="D26" t="str">
            <v>管明杰</v>
          </cell>
          <cell r="E26">
            <v>79</v>
          </cell>
          <cell r="F26">
            <v>68</v>
          </cell>
          <cell r="G26">
            <v>60</v>
          </cell>
          <cell r="H26">
            <v>73</v>
          </cell>
          <cell r="I26" t="str">
            <v>未选</v>
          </cell>
          <cell r="J26" t="str">
            <v>未选</v>
          </cell>
          <cell r="K26" t="str">
            <v>未选</v>
          </cell>
          <cell r="L26" t="str">
            <v>未选</v>
          </cell>
          <cell r="M26" t="str">
            <v>未选</v>
          </cell>
          <cell r="N26">
            <v>85</v>
          </cell>
          <cell r="O26">
            <v>86</v>
          </cell>
          <cell r="P26">
            <v>75</v>
          </cell>
          <cell r="Q26">
            <v>85</v>
          </cell>
          <cell r="R26">
            <v>84</v>
          </cell>
          <cell r="S26">
            <v>75</v>
          </cell>
          <cell r="T26">
            <v>71</v>
          </cell>
          <cell r="U26">
            <v>72</v>
          </cell>
          <cell r="V26">
            <v>70</v>
          </cell>
          <cell r="W26">
            <v>91</v>
          </cell>
          <cell r="X26">
            <v>79</v>
          </cell>
          <cell r="Y26">
            <v>75</v>
          </cell>
          <cell r="Z26">
            <v>85</v>
          </cell>
          <cell r="AA26">
            <v>97</v>
          </cell>
          <cell r="AB26">
            <v>87</v>
          </cell>
          <cell r="AC26">
            <v>88</v>
          </cell>
          <cell r="AD26">
            <v>87.5</v>
          </cell>
          <cell r="AE26">
            <v>35</v>
          </cell>
          <cell r="AF26">
            <v>77.8</v>
          </cell>
          <cell r="AG26">
            <v>69.6</v>
          </cell>
          <cell r="AH26">
            <v>0</v>
          </cell>
          <cell r="AI26">
            <v>0</v>
          </cell>
          <cell r="AJ26">
            <v>75.49</v>
          </cell>
        </row>
        <row r="27">
          <cell r="D27" t="str">
            <v>舒嘉敏</v>
          </cell>
          <cell r="E27">
            <v>82</v>
          </cell>
          <cell r="F27">
            <v>70</v>
          </cell>
          <cell r="G27">
            <v>53</v>
          </cell>
          <cell r="H27">
            <v>74</v>
          </cell>
          <cell r="I27" t="str">
            <v>未选</v>
          </cell>
          <cell r="J27" t="str">
            <v>未选</v>
          </cell>
          <cell r="K27" t="str">
            <v>未选</v>
          </cell>
          <cell r="L27" t="str">
            <v>未选</v>
          </cell>
          <cell r="M27" t="str">
            <v>未选</v>
          </cell>
          <cell r="N27">
            <v>75</v>
          </cell>
          <cell r="O27">
            <v>81</v>
          </cell>
          <cell r="P27">
            <v>75</v>
          </cell>
          <cell r="Q27">
            <v>85</v>
          </cell>
          <cell r="R27">
            <v>85</v>
          </cell>
          <cell r="S27">
            <v>85</v>
          </cell>
          <cell r="T27">
            <v>83</v>
          </cell>
          <cell r="U27">
            <v>74</v>
          </cell>
          <cell r="V27">
            <v>72</v>
          </cell>
          <cell r="W27">
            <v>91</v>
          </cell>
          <cell r="X27">
            <v>85</v>
          </cell>
          <cell r="Y27">
            <v>85</v>
          </cell>
          <cell r="Z27">
            <v>75</v>
          </cell>
          <cell r="AA27">
            <v>97</v>
          </cell>
          <cell r="AB27">
            <v>86</v>
          </cell>
          <cell r="AC27">
            <v>87</v>
          </cell>
          <cell r="AD27">
            <v>86.5</v>
          </cell>
          <cell r="AE27">
            <v>35</v>
          </cell>
          <cell r="AF27">
            <v>78.0285714285714</v>
          </cell>
          <cell r="AG27">
            <v>64.6</v>
          </cell>
          <cell r="AH27">
            <v>0</v>
          </cell>
          <cell r="AI27">
            <v>0</v>
          </cell>
          <cell r="AJ27">
            <v>75.44</v>
          </cell>
        </row>
        <row r="28">
          <cell r="D28" t="str">
            <v>王宇</v>
          </cell>
          <cell r="E28">
            <v>78</v>
          </cell>
          <cell r="F28">
            <v>64</v>
          </cell>
          <cell r="G28">
            <v>56</v>
          </cell>
          <cell r="H28">
            <v>70</v>
          </cell>
          <cell r="I28" t="str">
            <v>未选</v>
          </cell>
          <cell r="J28" t="str">
            <v>未选</v>
          </cell>
          <cell r="K28" t="str">
            <v>未选</v>
          </cell>
          <cell r="L28" t="str">
            <v>未选</v>
          </cell>
          <cell r="M28" t="str">
            <v>未选</v>
          </cell>
          <cell r="N28">
            <v>65</v>
          </cell>
          <cell r="O28">
            <v>88</v>
          </cell>
          <cell r="P28">
            <v>75</v>
          </cell>
          <cell r="Q28">
            <v>85</v>
          </cell>
          <cell r="R28">
            <v>85</v>
          </cell>
          <cell r="S28">
            <v>75</v>
          </cell>
          <cell r="T28">
            <v>82</v>
          </cell>
          <cell r="U28">
            <v>72</v>
          </cell>
          <cell r="V28">
            <v>71</v>
          </cell>
          <cell r="W28">
            <v>96</v>
          </cell>
          <cell r="X28">
            <v>83</v>
          </cell>
          <cell r="Y28">
            <v>75</v>
          </cell>
          <cell r="Z28">
            <v>85</v>
          </cell>
          <cell r="AA28">
            <v>99</v>
          </cell>
          <cell r="AB28">
            <v>88</v>
          </cell>
          <cell r="AC28">
            <v>88</v>
          </cell>
          <cell r="AD28">
            <v>88</v>
          </cell>
          <cell r="AE28">
            <v>35</v>
          </cell>
          <cell r="AF28">
            <v>77.2428571428571</v>
          </cell>
          <cell r="AG28">
            <v>63.7</v>
          </cell>
          <cell r="AH28">
            <v>0</v>
          </cell>
          <cell r="AI28">
            <v>0</v>
          </cell>
          <cell r="AJ28">
            <v>75.15</v>
          </cell>
        </row>
        <row r="29">
          <cell r="D29" t="str">
            <v>李宇轩</v>
          </cell>
          <cell r="E29">
            <v>71</v>
          </cell>
          <cell r="F29">
            <v>80</v>
          </cell>
          <cell r="G29">
            <v>63</v>
          </cell>
          <cell r="H29">
            <v>74</v>
          </cell>
          <cell r="I29" t="str">
            <v>未选</v>
          </cell>
          <cell r="J29" t="str">
            <v>未选</v>
          </cell>
          <cell r="K29" t="str">
            <v>未选</v>
          </cell>
          <cell r="L29" t="str">
            <v>未选</v>
          </cell>
          <cell r="M29" t="str">
            <v>未选</v>
          </cell>
          <cell r="N29">
            <v>75</v>
          </cell>
          <cell r="O29">
            <v>79</v>
          </cell>
          <cell r="P29">
            <v>65</v>
          </cell>
          <cell r="Q29">
            <v>85</v>
          </cell>
          <cell r="R29">
            <v>86</v>
          </cell>
          <cell r="S29">
            <v>75</v>
          </cell>
          <cell r="T29">
            <v>64</v>
          </cell>
          <cell r="U29">
            <v>73</v>
          </cell>
          <cell r="V29">
            <v>63</v>
          </cell>
          <cell r="W29">
            <v>91</v>
          </cell>
          <cell r="X29">
            <v>64</v>
          </cell>
          <cell r="Y29">
            <v>75</v>
          </cell>
          <cell r="Z29">
            <v>85</v>
          </cell>
          <cell r="AA29">
            <v>97</v>
          </cell>
          <cell r="AB29">
            <v>89</v>
          </cell>
          <cell r="AC29">
            <v>91</v>
          </cell>
          <cell r="AD29">
            <v>90</v>
          </cell>
          <cell r="AE29">
            <v>35</v>
          </cell>
          <cell r="AF29">
            <v>75.6428571428571</v>
          </cell>
          <cell r="AG29">
            <v>70.7</v>
          </cell>
          <cell r="AH29">
            <v>0</v>
          </cell>
          <cell r="AI29">
            <v>0.25</v>
          </cell>
          <cell r="AJ29">
            <v>74.855</v>
          </cell>
        </row>
        <row r="30">
          <cell r="D30" t="str">
            <v>李朝辉</v>
          </cell>
          <cell r="E30">
            <v>79</v>
          </cell>
          <cell r="F30">
            <v>81</v>
          </cell>
          <cell r="G30">
            <v>51</v>
          </cell>
          <cell r="H30">
            <v>74</v>
          </cell>
          <cell r="I30" t="str">
            <v>未选</v>
          </cell>
          <cell r="J30" t="str">
            <v>未选</v>
          </cell>
          <cell r="K30" t="str">
            <v>未选</v>
          </cell>
          <cell r="L30" t="str">
            <v>未选</v>
          </cell>
          <cell r="M30" t="str">
            <v>未选</v>
          </cell>
          <cell r="N30">
            <v>65</v>
          </cell>
          <cell r="O30">
            <v>89</v>
          </cell>
          <cell r="P30">
            <v>75</v>
          </cell>
          <cell r="Q30">
            <v>85</v>
          </cell>
          <cell r="R30">
            <v>88</v>
          </cell>
          <cell r="S30">
            <v>75</v>
          </cell>
          <cell r="T30">
            <v>68</v>
          </cell>
          <cell r="U30">
            <v>73</v>
          </cell>
          <cell r="V30">
            <v>69</v>
          </cell>
          <cell r="W30">
            <v>88</v>
          </cell>
          <cell r="X30">
            <v>81</v>
          </cell>
          <cell r="Y30">
            <v>85</v>
          </cell>
          <cell r="Z30">
            <v>85</v>
          </cell>
          <cell r="AA30">
            <v>97</v>
          </cell>
          <cell r="AB30">
            <v>88</v>
          </cell>
          <cell r="AC30">
            <v>87</v>
          </cell>
          <cell r="AD30">
            <v>87.5</v>
          </cell>
          <cell r="AE30">
            <v>35</v>
          </cell>
          <cell r="AF30">
            <v>77.0142857142857</v>
          </cell>
          <cell r="AG30">
            <v>61.6</v>
          </cell>
          <cell r="AH30">
            <v>0</v>
          </cell>
          <cell r="AI30">
            <v>0</v>
          </cell>
          <cell r="AJ30">
            <v>74.735</v>
          </cell>
        </row>
        <row r="31">
          <cell r="D31" t="str">
            <v>田竟</v>
          </cell>
          <cell r="E31">
            <v>75</v>
          </cell>
          <cell r="F31">
            <v>80</v>
          </cell>
          <cell r="G31">
            <v>47</v>
          </cell>
          <cell r="H31">
            <v>70</v>
          </cell>
          <cell r="I31" t="str">
            <v>未选</v>
          </cell>
          <cell r="J31" t="str">
            <v>未选</v>
          </cell>
          <cell r="K31" t="str">
            <v>未选</v>
          </cell>
          <cell r="L31" t="str">
            <v>未选</v>
          </cell>
          <cell r="M31" t="str">
            <v>未选</v>
          </cell>
          <cell r="N31">
            <v>75</v>
          </cell>
          <cell r="O31">
            <v>87</v>
          </cell>
          <cell r="P31">
            <v>75</v>
          </cell>
          <cell r="Q31">
            <v>75</v>
          </cell>
          <cell r="R31">
            <v>87</v>
          </cell>
          <cell r="S31">
            <v>75</v>
          </cell>
          <cell r="T31">
            <v>72</v>
          </cell>
          <cell r="U31">
            <v>72</v>
          </cell>
          <cell r="V31">
            <v>71</v>
          </cell>
          <cell r="W31">
            <v>87</v>
          </cell>
          <cell r="X31">
            <v>82</v>
          </cell>
          <cell r="Y31">
            <v>85</v>
          </cell>
          <cell r="Z31">
            <v>85</v>
          </cell>
          <cell r="AA31">
            <v>98</v>
          </cell>
          <cell r="AB31">
            <v>88</v>
          </cell>
          <cell r="AC31">
            <v>86</v>
          </cell>
          <cell r="AD31">
            <v>87</v>
          </cell>
          <cell r="AE31">
            <v>35</v>
          </cell>
          <cell r="AF31">
            <v>76.2285714285714</v>
          </cell>
          <cell r="AG31">
            <v>68.2</v>
          </cell>
          <cell r="AH31">
            <v>0</v>
          </cell>
          <cell r="AI31">
            <v>0</v>
          </cell>
          <cell r="AJ31">
            <v>74.49</v>
          </cell>
        </row>
        <row r="32">
          <cell r="D32" t="str">
            <v>田凯昕</v>
          </cell>
          <cell r="E32">
            <v>74</v>
          </cell>
          <cell r="F32">
            <v>83</v>
          </cell>
          <cell r="G32">
            <v>50</v>
          </cell>
          <cell r="H32">
            <v>63</v>
          </cell>
          <cell r="I32" t="str">
            <v>未选</v>
          </cell>
          <cell r="J32" t="str">
            <v>未选</v>
          </cell>
          <cell r="K32" t="str">
            <v>未选</v>
          </cell>
          <cell r="L32" t="str">
            <v>未选</v>
          </cell>
          <cell r="M32" t="str">
            <v>未选</v>
          </cell>
          <cell r="N32">
            <v>85</v>
          </cell>
          <cell r="O32">
            <v>78</v>
          </cell>
          <cell r="P32">
            <v>75</v>
          </cell>
          <cell r="Q32">
            <v>85</v>
          </cell>
          <cell r="R32">
            <v>88</v>
          </cell>
          <cell r="S32">
            <v>75</v>
          </cell>
          <cell r="T32">
            <v>80</v>
          </cell>
          <cell r="U32">
            <v>75</v>
          </cell>
          <cell r="V32">
            <v>69</v>
          </cell>
          <cell r="W32">
            <v>92</v>
          </cell>
          <cell r="X32">
            <v>67</v>
          </cell>
          <cell r="Y32">
            <v>75</v>
          </cell>
          <cell r="Z32">
            <v>85</v>
          </cell>
          <cell r="AA32">
            <v>93</v>
          </cell>
          <cell r="AB32">
            <v>84</v>
          </cell>
          <cell r="AC32">
            <v>87</v>
          </cell>
          <cell r="AD32">
            <v>85.5</v>
          </cell>
          <cell r="AE32">
            <v>35</v>
          </cell>
          <cell r="AF32">
            <v>76.1571428571429</v>
          </cell>
          <cell r="AG32">
            <v>69.8</v>
          </cell>
          <cell r="AH32">
            <v>0</v>
          </cell>
          <cell r="AI32">
            <v>0</v>
          </cell>
          <cell r="AJ32">
            <v>74.17</v>
          </cell>
        </row>
        <row r="33">
          <cell r="D33" t="str">
            <v>赵涵</v>
          </cell>
          <cell r="E33">
            <v>82</v>
          </cell>
          <cell r="F33">
            <v>63</v>
          </cell>
          <cell r="G33">
            <v>60</v>
          </cell>
          <cell r="H33">
            <v>70</v>
          </cell>
          <cell r="I33" t="str">
            <v>未选</v>
          </cell>
          <cell r="J33" t="str">
            <v>未选</v>
          </cell>
          <cell r="K33" t="str">
            <v>未选</v>
          </cell>
          <cell r="L33" t="str">
            <v>未选</v>
          </cell>
          <cell r="M33" t="str">
            <v>未选</v>
          </cell>
          <cell r="N33">
            <v>75</v>
          </cell>
          <cell r="O33">
            <v>82</v>
          </cell>
          <cell r="P33">
            <v>75</v>
          </cell>
          <cell r="Q33">
            <v>85</v>
          </cell>
          <cell r="R33">
            <v>86</v>
          </cell>
          <cell r="S33">
            <v>65</v>
          </cell>
          <cell r="T33">
            <v>68</v>
          </cell>
          <cell r="U33">
            <v>69</v>
          </cell>
          <cell r="V33">
            <v>61</v>
          </cell>
          <cell r="W33">
            <v>94</v>
          </cell>
          <cell r="X33">
            <v>75</v>
          </cell>
          <cell r="Y33">
            <v>75</v>
          </cell>
          <cell r="Z33">
            <v>85</v>
          </cell>
          <cell r="AA33">
            <v>97</v>
          </cell>
          <cell r="AB33">
            <v>86</v>
          </cell>
          <cell r="AC33">
            <v>86</v>
          </cell>
          <cell r="AD33">
            <v>86</v>
          </cell>
          <cell r="AE33">
            <v>35</v>
          </cell>
          <cell r="AF33">
            <v>75.4857142857143</v>
          </cell>
          <cell r="AG33">
            <v>72.9</v>
          </cell>
          <cell r="AH33">
            <v>0</v>
          </cell>
          <cell r="AI33">
            <v>0</v>
          </cell>
          <cell r="AJ33">
            <v>73.9</v>
          </cell>
        </row>
        <row r="34">
          <cell r="D34" t="str">
            <v>吴张烽</v>
          </cell>
          <cell r="E34">
            <v>79</v>
          </cell>
          <cell r="F34">
            <v>81</v>
          </cell>
          <cell r="G34">
            <v>63</v>
          </cell>
          <cell r="H34">
            <v>62</v>
          </cell>
          <cell r="I34" t="str">
            <v>未选</v>
          </cell>
          <cell r="J34" t="str">
            <v>未选</v>
          </cell>
          <cell r="K34" t="str">
            <v>未选</v>
          </cell>
          <cell r="L34" t="str">
            <v>未选</v>
          </cell>
          <cell r="M34" t="str">
            <v>未选</v>
          </cell>
          <cell r="N34">
            <v>75</v>
          </cell>
          <cell r="O34">
            <v>84</v>
          </cell>
          <cell r="P34">
            <v>75</v>
          </cell>
          <cell r="Q34">
            <v>85</v>
          </cell>
          <cell r="R34">
            <v>85</v>
          </cell>
          <cell r="S34">
            <v>65</v>
          </cell>
          <cell r="T34">
            <v>72</v>
          </cell>
          <cell r="U34">
            <v>68</v>
          </cell>
          <cell r="V34">
            <v>60</v>
          </cell>
          <cell r="W34">
            <v>90</v>
          </cell>
          <cell r="X34">
            <v>73</v>
          </cell>
          <cell r="Y34">
            <v>75</v>
          </cell>
          <cell r="Z34">
            <v>85</v>
          </cell>
          <cell r="AA34">
            <v>98</v>
          </cell>
          <cell r="AB34">
            <v>86</v>
          </cell>
          <cell r="AC34">
            <v>87</v>
          </cell>
          <cell r="AD34">
            <v>86.5</v>
          </cell>
          <cell r="AE34">
            <v>35</v>
          </cell>
          <cell r="AF34">
            <v>75.9714285714286</v>
          </cell>
          <cell r="AG34">
            <v>61.2</v>
          </cell>
          <cell r="AH34">
            <v>0</v>
          </cell>
          <cell r="AI34">
            <v>0</v>
          </cell>
          <cell r="AJ34">
            <v>73.685</v>
          </cell>
        </row>
        <row r="35">
          <cell r="D35" t="str">
            <v>何信成</v>
          </cell>
          <cell r="E35">
            <v>71</v>
          </cell>
          <cell r="F35">
            <v>60</v>
          </cell>
          <cell r="G35">
            <v>70</v>
          </cell>
          <cell r="H35">
            <v>73</v>
          </cell>
          <cell r="I35" t="str">
            <v>未选</v>
          </cell>
          <cell r="J35" t="str">
            <v>未选</v>
          </cell>
          <cell r="K35" t="str">
            <v>未选</v>
          </cell>
          <cell r="L35" t="str">
            <v>未选</v>
          </cell>
          <cell r="M35" t="str">
            <v>未选</v>
          </cell>
          <cell r="N35">
            <v>50</v>
          </cell>
          <cell r="O35">
            <v>84</v>
          </cell>
          <cell r="P35">
            <v>75</v>
          </cell>
          <cell r="Q35">
            <v>85</v>
          </cell>
          <cell r="R35">
            <v>86</v>
          </cell>
          <cell r="S35">
            <v>65</v>
          </cell>
          <cell r="T35">
            <v>71</v>
          </cell>
          <cell r="U35">
            <v>66</v>
          </cell>
          <cell r="V35">
            <v>66</v>
          </cell>
          <cell r="W35">
            <v>96</v>
          </cell>
          <cell r="X35">
            <v>73</v>
          </cell>
          <cell r="Y35">
            <v>75</v>
          </cell>
          <cell r="Z35">
            <v>85</v>
          </cell>
          <cell r="AA35">
            <v>98</v>
          </cell>
          <cell r="AB35">
            <v>86</v>
          </cell>
          <cell r="AC35">
            <v>87</v>
          </cell>
          <cell r="AD35">
            <v>86.5</v>
          </cell>
          <cell r="AE35">
            <v>35</v>
          </cell>
          <cell r="AF35">
            <v>74.9714285714286</v>
          </cell>
          <cell r="AG35">
            <v>68.1</v>
          </cell>
          <cell r="AH35">
            <v>0</v>
          </cell>
          <cell r="AI35">
            <v>0</v>
          </cell>
          <cell r="AJ35">
            <v>73.54</v>
          </cell>
        </row>
        <row r="36">
          <cell r="D36" t="str">
            <v>曹天阳</v>
          </cell>
          <cell r="E36">
            <v>78</v>
          </cell>
          <cell r="F36">
            <v>83</v>
          </cell>
          <cell r="G36">
            <v>60</v>
          </cell>
          <cell r="H36">
            <v>63</v>
          </cell>
          <cell r="I36" t="str">
            <v>未选</v>
          </cell>
          <cell r="J36" t="str">
            <v>未选</v>
          </cell>
          <cell r="K36" t="str">
            <v>未选</v>
          </cell>
          <cell r="L36" t="str">
            <v>未选</v>
          </cell>
          <cell r="M36" t="str">
            <v>未选</v>
          </cell>
          <cell r="N36">
            <v>65</v>
          </cell>
          <cell r="O36">
            <v>73</v>
          </cell>
          <cell r="P36">
            <v>75</v>
          </cell>
          <cell r="Q36">
            <v>85</v>
          </cell>
          <cell r="R36">
            <v>86</v>
          </cell>
          <cell r="S36">
            <v>65</v>
          </cell>
          <cell r="T36">
            <v>73</v>
          </cell>
          <cell r="U36">
            <v>69</v>
          </cell>
          <cell r="V36">
            <v>63</v>
          </cell>
          <cell r="W36">
            <v>88</v>
          </cell>
          <cell r="X36">
            <v>75</v>
          </cell>
          <cell r="Y36">
            <v>75</v>
          </cell>
          <cell r="Z36">
            <v>75</v>
          </cell>
          <cell r="AA36">
            <v>98</v>
          </cell>
          <cell r="AB36">
            <v>87</v>
          </cell>
          <cell r="AC36">
            <v>89</v>
          </cell>
          <cell r="AD36">
            <v>88</v>
          </cell>
          <cell r="AE36">
            <v>35</v>
          </cell>
          <cell r="AF36">
            <v>74.3571428571429</v>
          </cell>
          <cell r="AG36">
            <v>62.1</v>
          </cell>
          <cell r="AH36">
            <v>0</v>
          </cell>
          <cell r="AI36">
            <v>0.25</v>
          </cell>
          <cell r="AJ36">
            <v>73.185</v>
          </cell>
        </row>
        <row r="37">
          <cell r="D37" t="str">
            <v>彭仁杰</v>
          </cell>
          <cell r="E37">
            <v>82</v>
          </cell>
          <cell r="F37">
            <v>87</v>
          </cell>
          <cell r="G37">
            <v>39</v>
          </cell>
          <cell r="H37">
            <v>75</v>
          </cell>
          <cell r="I37" t="str">
            <v>未选</v>
          </cell>
          <cell r="J37" t="str">
            <v>未选</v>
          </cell>
          <cell r="K37" t="str">
            <v>未选</v>
          </cell>
          <cell r="L37" t="str">
            <v>未选</v>
          </cell>
          <cell r="M37" t="str">
            <v>未选</v>
          </cell>
          <cell r="N37">
            <v>65</v>
          </cell>
          <cell r="O37">
            <v>76</v>
          </cell>
          <cell r="P37">
            <v>75</v>
          </cell>
          <cell r="Q37">
            <v>75</v>
          </cell>
          <cell r="R37">
            <v>86</v>
          </cell>
          <cell r="S37">
            <v>65</v>
          </cell>
          <cell r="T37">
            <v>72</v>
          </cell>
          <cell r="U37">
            <v>70</v>
          </cell>
          <cell r="V37">
            <v>70</v>
          </cell>
          <cell r="W37">
            <v>90</v>
          </cell>
          <cell r="X37">
            <v>72</v>
          </cell>
          <cell r="Y37">
            <v>75</v>
          </cell>
          <cell r="Z37">
            <v>85</v>
          </cell>
          <cell r="AA37">
            <v>97</v>
          </cell>
          <cell r="AB37">
            <v>84</v>
          </cell>
          <cell r="AC37">
            <v>88</v>
          </cell>
          <cell r="AD37">
            <v>86</v>
          </cell>
          <cell r="AE37">
            <v>35</v>
          </cell>
          <cell r="AF37">
            <v>74.0142857142857</v>
          </cell>
          <cell r="AG37">
            <v>68.7</v>
          </cell>
          <cell r="AH37">
            <v>0</v>
          </cell>
          <cell r="AI37">
            <v>0</v>
          </cell>
          <cell r="AJ37">
            <v>73.005</v>
          </cell>
        </row>
        <row r="38">
          <cell r="D38" t="str">
            <v>张一傲</v>
          </cell>
          <cell r="E38">
            <v>70</v>
          </cell>
          <cell r="F38">
            <v>74</v>
          </cell>
          <cell r="G38">
            <v>50</v>
          </cell>
          <cell r="H38">
            <v>60</v>
          </cell>
          <cell r="I38" t="str">
            <v>未选</v>
          </cell>
          <cell r="J38" t="str">
            <v>未选</v>
          </cell>
          <cell r="K38" t="str">
            <v>未选</v>
          </cell>
          <cell r="L38" t="str">
            <v>未选</v>
          </cell>
          <cell r="M38" t="str">
            <v>未选</v>
          </cell>
          <cell r="N38">
            <v>65</v>
          </cell>
          <cell r="O38">
            <v>80</v>
          </cell>
          <cell r="P38">
            <v>75</v>
          </cell>
          <cell r="Q38">
            <v>85</v>
          </cell>
          <cell r="R38">
            <v>84</v>
          </cell>
          <cell r="S38">
            <v>65</v>
          </cell>
          <cell r="T38">
            <v>73</v>
          </cell>
          <cell r="U38">
            <v>74</v>
          </cell>
          <cell r="V38">
            <v>61</v>
          </cell>
          <cell r="W38">
            <v>91</v>
          </cell>
          <cell r="X38">
            <v>77</v>
          </cell>
          <cell r="Y38">
            <v>75</v>
          </cell>
          <cell r="Z38">
            <v>85</v>
          </cell>
          <cell r="AA38">
            <v>99</v>
          </cell>
          <cell r="AB38">
            <v>83</v>
          </cell>
          <cell r="AC38">
            <v>83</v>
          </cell>
          <cell r="AD38">
            <v>83</v>
          </cell>
          <cell r="AE38">
            <v>35</v>
          </cell>
          <cell r="AF38">
            <v>73.4714285714286</v>
          </cell>
          <cell r="AG38">
            <v>63</v>
          </cell>
          <cell r="AH38">
            <v>0</v>
          </cell>
          <cell r="AI38">
            <v>0.15</v>
          </cell>
          <cell r="AJ38">
            <v>72.445</v>
          </cell>
        </row>
        <row r="39">
          <cell r="D39" t="str">
            <v>方忠宇</v>
          </cell>
          <cell r="E39">
            <v>76</v>
          </cell>
          <cell r="F39">
            <v>63</v>
          </cell>
          <cell r="G39">
            <v>56</v>
          </cell>
          <cell r="H39">
            <v>66</v>
          </cell>
          <cell r="I39" t="str">
            <v>未选</v>
          </cell>
          <cell r="J39" t="str">
            <v>未选</v>
          </cell>
          <cell r="K39" t="str">
            <v>未选</v>
          </cell>
          <cell r="L39" t="str">
            <v>未选</v>
          </cell>
          <cell r="M39" t="str">
            <v>未选</v>
          </cell>
          <cell r="N39">
            <v>50</v>
          </cell>
          <cell r="O39">
            <v>79</v>
          </cell>
          <cell r="P39">
            <v>75</v>
          </cell>
          <cell r="Q39">
            <v>85</v>
          </cell>
          <cell r="R39">
            <v>86</v>
          </cell>
          <cell r="S39">
            <v>50</v>
          </cell>
          <cell r="T39">
            <v>70</v>
          </cell>
          <cell r="U39">
            <v>71</v>
          </cell>
          <cell r="V39">
            <v>62</v>
          </cell>
          <cell r="W39">
            <v>82</v>
          </cell>
          <cell r="X39">
            <v>75</v>
          </cell>
          <cell r="Y39">
            <v>75</v>
          </cell>
          <cell r="Z39">
            <v>85</v>
          </cell>
          <cell r="AA39">
            <v>97</v>
          </cell>
          <cell r="AB39">
            <v>91</v>
          </cell>
          <cell r="AC39">
            <v>88</v>
          </cell>
          <cell r="AD39">
            <v>89.5</v>
          </cell>
          <cell r="AE39">
            <v>35</v>
          </cell>
          <cell r="AF39">
            <v>71.7857142857143</v>
          </cell>
          <cell r="AG39">
            <v>51.9</v>
          </cell>
          <cell r="AH39">
            <v>0</v>
          </cell>
          <cell r="AI39">
            <v>0</v>
          </cell>
          <cell r="AJ39">
            <v>71.33</v>
          </cell>
        </row>
        <row r="40">
          <cell r="D40" t="str">
            <v>白嘉豪</v>
          </cell>
          <cell r="E40">
            <v>80</v>
          </cell>
          <cell r="F40">
            <v>76</v>
          </cell>
          <cell r="G40">
            <v>68</v>
          </cell>
          <cell r="H40">
            <v>71</v>
          </cell>
          <cell r="I40" t="str">
            <v>未选</v>
          </cell>
          <cell r="J40" t="str">
            <v>未选</v>
          </cell>
          <cell r="K40" t="str">
            <v>未选</v>
          </cell>
          <cell r="L40" t="str">
            <v>未选</v>
          </cell>
          <cell r="M40" t="str">
            <v>未选</v>
          </cell>
          <cell r="N40">
            <v>65</v>
          </cell>
          <cell r="O40">
            <v>78</v>
          </cell>
          <cell r="P40">
            <v>75</v>
          </cell>
          <cell r="Q40">
            <v>75</v>
          </cell>
          <cell r="R40">
            <v>86</v>
          </cell>
          <cell r="S40">
            <v>50</v>
          </cell>
          <cell r="T40">
            <v>0</v>
          </cell>
          <cell r="U40">
            <v>68</v>
          </cell>
          <cell r="V40">
            <v>67</v>
          </cell>
          <cell r="W40">
            <v>90</v>
          </cell>
          <cell r="X40">
            <v>69</v>
          </cell>
          <cell r="Y40">
            <v>85</v>
          </cell>
          <cell r="Z40">
            <v>75</v>
          </cell>
          <cell r="AA40">
            <v>97</v>
          </cell>
          <cell r="AB40">
            <v>84</v>
          </cell>
          <cell r="AC40">
            <v>88</v>
          </cell>
          <cell r="AD40">
            <v>86</v>
          </cell>
          <cell r="AE40">
            <v>35</v>
          </cell>
          <cell r="AF40">
            <v>70.5285714285714</v>
          </cell>
          <cell r="AG40">
            <v>62.5</v>
          </cell>
          <cell r="AH40">
            <v>0</v>
          </cell>
          <cell r="AI40">
            <v>0.15</v>
          </cell>
          <cell r="AJ40">
            <v>70.745</v>
          </cell>
        </row>
        <row r="41">
          <cell r="D41" t="str">
            <v>奉柯</v>
          </cell>
          <cell r="E41">
            <v>61</v>
          </cell>
          <cell r="F41">
            <v>87</v>
          </cell>
          <cell r="G41">
            <v>42</v>
          </cell>
          <cell r="H41">
            <v>64</v>
          </cell>
          <cell r="I41" t="str">
            <v>未选</v>
          </cell>
          <cell r="J41" t="str">
            <v>未选</v>
          </cell>
          <cell r="K41" t="str">
            <v>未选</v>
          </cell>
          <cell r="L41" t="str">
            <v>未选</v>
          </cell>
          <cell r="M41" t="str">
            <v>未选</v>
          </cell>
          <cell r="N41">
            <v>50</v>
          </cell>
          <cell r="O41">
            <v>78</v>
          </cell>
          <cell r="P41">
            <v>75</v>
          </cell>
          <cell r="Q41">
            <v>85</v>
          </cell>
          <cell r="R41">
            <v>87</v>
          </cell>
          <cell r="S41">
            <v>65</v>
          </cell>
          <cell r="T41">
            <v>60</v>
          </cell>
          <cell r="U41">
            <v>65</v>
          </cell>
          <cell r="V41">
            <v>62</v>
          </cell>
          <cell r="W41">
            <v>72</v>
          </cell>
          <cell r="X41">
            <v>60</v>
          </cell>
          <cell r="Y41">
            <v>75</v>
          </cell>
          <cell r="Z41">
            <v>85</v>
          </cell>
          <cell r="AA41">
            <v>92</v>
          </cell>
          <cell r="AB41">
            <v>79</v>
          </cell>
          <cell r="AC41">
            <v>77</v>
          </cell>
          <cell r="AD41">
            <v>78</v>
          </cell>
          <cell r="AE41">
            <v>35</v>
          </cell>
          <cell r="AF41">
            <v>68.8571428571429</v>
          </cell>
          <cell r="AG41">
            <v>81.1</v>
          </cell>
          <cell r="AH41">
            <v>0</v>
          </cell>
          <cell r="AI41">
            <v>0.75</v>
          </cell>
          <cell r="AJ41">
            <v>69.845</v>
          </cell>
        </row>
        <row r="42">
          <cell r="D42" t="str">
            <v>路磊</v>
          </cell>
          <cell r="E42">
            <v>65</v>
          </cell>
          <cell r="F42">
            <v>74</v>
          </cell>
          <cell r="G42">
            <v>56</v>
          </cell>
          <cell r="H42">
            <v>60</v>
          </cell>
          <cell r="I42" t="str">
            <v>未选</v>
          </cell>
          <cell r="J42" t="str">
            <v>未选</v>
          </cell>
          <cell r="K42" t="str">
            <v>未选</v>
          </cell>
          <cell r="L42" t="str">
            <v>未选</v>
          </cell>
          <cell r="M42" t="str">
            <v>未选</v>
          </cell>
          <cell r="N42">
            <v>65</v>
          </cell>
          <cell r="O42">
            <v>80</v>
          </cell>
          <cell r="P42">
            <v>75</v>
          </cell>
          <cell r="Q42">
            <v>75</v>
          </cell>
          <cell r="R42">
            <v>85</v>
          </cell>
          <cell r="S42">
            <v>50</v>
          </cell>
          <cell r="T42">
            <v>60</v>
          </cell>
          <cell r="U42">
            <v>71</v>
          </cell>
          <cell r="V42">
            <v>67</v>
          </cell>
          <cell r="W42">
            <v>72</v>
          </cell>
          <cell r="X42">
            <v>66</v>
          </cell>
          <cell r="Y42">
            <v>75</v>
          </cell>
          <cell r="Z42">
            <v>75</v>
          </cell>
          <cell r="AA42">
            <v>76</v>
          </cell>
          <cell r="AB42">
            <v>81</v>
          </cell>
          <cell r="AC42">
            <v>72</v>
          </cell>
          <cell r="AD42">
            <v>76.5</v>
          </cell>
          <cell r="AE42">
            <v>35</v>
          </cell>
          <cell r="AF42">
            <v>68.5</v>
          </cell>
          <cell r="AG42">
            <v>69.9</v>
          </cell>
          <cell r="AH42">
            <v>0</v>
          </cell>
          <cell r="AI42">
            <v>0</v>
          </cell>
          <cell r="AJ42">
            <v>68.605</v>
          </cell>
        </row>
        <row r="43">
          <cell r="D43" t="str">
            <v>王昊平</v>
          </cell>
          <cell r="E43">
            <v>94</v>
          </cell>
          <cell r="F43">
            <v>89</v>
          </cell>
          <cell r="G43">
            <v>68</v>
          </cell>
          <cell r="H43">
            <v>81</v>
          </cell>
          <cell r="I43" t="str">
            <v>86</v>
          </cell>
          <cell r="J43" t="str">
            <v>93</v>
          </cell>
          <cell r="K43" t="str">
            <v>84</v>
          </cell>
          <cell r="L43" t="str">
            <v>94</v>
          </cell>
          <cell r="M43" t="str">
            <v>91</v>
          </cell>
          <cell r="N43" t="str">
            <v>未选</v>
          </cell>
          <cell r="O43" t="str">
            <v>未选</v>
          </cell>
          <cell r="P43">
            <v>75</v>
          </cell>
          <cell r="Q43">
            <v>95</v>
          </cell>
          <cell r="R43">
            <v>85</v>
          </cell>
          <cell r="S43">
            <v>85</v>
          </cell>
          <cell r="T43">
            <v>84</v>
          </cell>
          <cell r="U43">
            <v>84</v>
          </cell>
          <cell r="V43">
            <v>80</v>
          </cell>
          <cell r="W43" t="str">
            <v>未选</v>
          </cell>
          <cell r="X43" t="str">
            <v>未选</v>
          </cell>
          <cell r="Y43">
            <v>95</v>
          </cell>
          <cell r="Z43">
            <v>85</v>
          </cell>
          <cell r="AA43" t="str">
            <v>未选</v>
          </cell>
          <cell r="AB43">
            <v>93</v>
          </cell>
          <cell r="AC43">
            <v>92</v>
          </cell>
          <cell r="AD43">
            <v>92.5</v>
          </cell>
          <cell r="AE43">
            <v>45</v>
          </cell>
          <cell r="AF43">
            <v>85.2571428571429</v>
          </cell>
          <cell r="AG43">
            <v>78.2</v>
          </cell>
          <cell r="AH43">
            <v>8</v>
          </cell>
          <cell r="AI43">
            <v>0.9</v>
          </cell>
          <cell r="AJ43">
            <v>66.745</v>
          </cell>
        </row>
        <row r="44">
          <cell r="D44" t="str">
            <v>陈斌</v>
          </cell>
          <cell r="E44">
            <v>90</v>
          </cell>
          <cell r="F44">
            <v>90</v>
          </cell>
          <cell r="G44">
            <v>67</v>
          </cell>
          <cell r="H44">
            <v>81</v>
          </cell>
          <cell r="I44" t="str">
            <v>85</v>
          </cell>
          <cell r="J44" t="str">
            <v>92</v>
          </cell>
          <cell r="K44" t="str">
            <v>82</v>
          </cell>
          <cell r="L44" t="str">
            <v>94</v>
          </cell>
          <cell r="M44" t="str">
            <v>86</v>
          </cell>
          <cell r="N44" t="str">
            <v>未选</v>
          </cell>
          <cell r="O44" t="str">
            <v>未选</v>
          </cell>
          <cell r="P44">
            <v>85</v>
          </cell>
          <cell r="Q44">
            <v>95</v>
          </cell>
          <cell r="R44">
            <v>86</v>
          </cell>
          <cell r="S44">
            <v>85</v>
          </cell>
          <cell r="T44">
            <v>80</v>
          </cell>
          <cell r="U44">
            <v>78</v>
          </cell>
          <cell r="V44">
            <v>80</v>
          </cell>
          <cell r="W44" t="str">
            <v>未选</v>
          </cell>
          <cell r="X44" t="str">
            <v>未选</v>
          </cell>
          <cell r="Y44">
            <v>95</v>
          </cell>
          <cell r="Z44">
            <v>85</v>
          </cell>
          <cell r="AA44" t="str">
            <v>未选</v>
          </cell>
          <cell r="AB44">
            <v>89</v>
          </cell>
          <cell r="AC44">
            <v>89</v>
          </cell>
          <cell r="AD44">
            <v>89</v>
          </cell>
          <cell r="AE44">
            <v>45</v>
          </cell>
          <cell r="AF44">
            <v>84.3285714285714</v>
          </cell>
          <cell r="AG44">
            <v>71.6</v>
          </cell>
          <cell r="AH44">
            <v>0</v>
          </cell>
          <cell r="AI44">
            <v>0.5</v>
          </cell>
          <cell r="AJ44">
            <v>83.39</v>
          </cell>
        </row>
        <row r="45">
          <cell r="D45" t="str">
            <v>刘诗源</v>
          </cell>
          <cell r="E45">
            <v>92</v>
          </cell>
          <cell r="F45">
            <v>86</v>
          </cell>
          <cell r="G45">
            <v>58</v>
          </cell>
          <cell r="H45">
            <v>79</v>
          </cell>
          <cell r="I45" t="str">
            <v>85</v>
          </cell>
          <cell r="J45" t="str">
            <v>91</v>
          </cell>
          <cell r="K45" t="str">
            <v>80</v>
          </cell>
          <cell r="L45" t="str">
            <v>95</v>
          </cell>
          <cell r="M45" t="str">
            <v>83</v>
          </cell>
          <cell r="N45" t="str">
            <v>未选</v>
          </cell>
          <cell r="O45" t="str">
            <v>未选</v>
          </cell>
          <cell r="P45">
            <v>75</v>
          </cell>
          <cell r="Q45">
            <v>95</v>
          </cell>
          <cell r="R45">
            <v>91</v>
          </cell>
          <cell r="S45">
            <v>75</v>
          </cell>
          <cell r="T45">
            <v>79</v>
          </cell>
          <cell r="U45">
            <v>79</v>
          </cell>
          <cell r="V45">
            <v>79</v>
          </cell>
          <cell r="W45" t="str">
            <v>未选</v>
          </cell>
          <cell r="X45" t="str">
            <v>未选</v>
          </cell>
          <cell r="Y45">
            <v>95</v>
          </cell>
          <cell r="Z45">
            <v>85</v>
          </cell>
          <cell r="AA45" t="str">
            <v>未选</v>
          </cell>
          <cell r="AB45">
            <v>88</v>
          </cell>
          <cell r="AC45">
            <v>88</v>
          </cell>
          <cell r="AD45">
            <v>88</v>
          </cell>
          <cell r="AE45">
            <v>45</v>
          </cell>
          <cell r="AF45">
            <v>82.3857142857143</v>
          </cell>
          <cell r="AG45">
            <v>69.7</v>
          </cell>
          <cell r="AH45">
            <v>28</v>
          </cell>
          <cell r="AI45">
            <v>0</v>
          </cell>
          <cell r="AJ45">
            <v>80.91</v>
          </cell>
        </row>
        <row r="46">
          <cell r="D46" t="str">
            <v>尚宏岩</v>
          </cell>
          <cell r="E46">
            <v>90</v>
          </cell>
          <cell r="F46">
            <v>87</v>
          </cell>
          <cell r="G46">
            <v>64</v>
          </cell>
          <cell r="H46">
            <v>83</v>
          </cell>
          <cell r="I46" t="str">
            <v>76</v>
          </cell>
          <cell r="J46" t="str">
            <v>87</v>
          </cell>
          <cell r="K46" t="str">
            <v>86</v>
          </cell>
          <cell r="L46" t="str">
            <v>93</v>
          </cell>
          <cell r="M46" t="str">
            <v>87</v>
          </cell>
          <cell r="N46" t="str">
            <v>未选</v>
          </cell>
          <cell r="O46" t="str">
            <v>未选</v>
          </cell>
          <cell r="P46">
            <v>75</v>
          </cell>
          <cell r="Q46">
            <v>85</v>
          </cell>
          <cell r="R46">
            <v>87</v>
          </cell>
          <cell r="S46">
            <v>85</v>
          </cell>
          <cell r="T46">
            <v>76</v>
          </cell>
          <cell r="U46">
            <v>87</v>
          </cell>
          <cell r="V46">
            <v>84</v>
          </cell>
          <cell r="W46" t="str">
            <v>未选</v>
          </cell>
          <cell r="X46" t="str">
            <v>未选</v>
          </cell>
          <cell r="Y46">
            <v>95</v>
          </cell>
          <cell r="Z46">
            <v>85</v>
          </cell>
          <cell r="AA46" t="str">
            <v>未选</v>
          </cell>
          <cell r="AB46">
            <v>87</v>
          </cell>
          <cell r="AC46">
            <v>90</v>
          </cell>
          <cell r="AD46">
            <v>88.5</v>
          </cell>
          <cell r="AE46">
            <v>43</v>
          </cell>
          <cell r="AF46">
            <v>83.0142857142857</v>
          </cell>
          <cell r="AG46">
            <v>67.9</v>
          </cell>
          <cell r="AH46">
            <v>0</v>
          </cell>
          <cell r="AI46">
            <v>0</v>
          </cell>
          <cell r="AJ46">
            <v>80.155</v>
          </cell>
        </row>
        <row r="47">
          <cell r="D47" t="str">
            <v>陈诗铭</v>
          </cell>
          <cell r="E47">
            <v>80</v>
          </cell>
          <cell r="F47">
            <v>84</v>
          </cell>
          <cell r="G47">
            <v>57</v>
          </cell>
          <cell r="H47">
            <v>71</v>
          </cell>
          <cell r="I47" t="str">
            <v>68</v>
          </cell>
          <cell r="J47" t="str">
            <v>79</v>
          </cell>
          <cell r="K47" t="str">
            <v>86</v>
          </cell>
          <cell r="L47" t="str">
            <v>86</v>
          </cell>
          <cell r="M47" t="str">
            <v>88</v>
          </cell>
          <cell r="N47" t="str">
            <v>未选</v>
          </cell>
          <cell r="O47" t="str">
            <v>未选</v>
          </cell>
          <cell r="P47">
            <v>75</v>
          </cell>
          <cell r="Q47">
            <v>85</v>
          </cell>
          <cell r="R47">
            <v>92</v>
          </cell>
          <cell r="S47">
            <v>85</v>
          </cell>
          <cell r="T47">
            <v>80</v>
          </cell>
          <cell r="U47">
            <v>80</v>
          </cell>
          <cell r="V47">
            <v>68</v>
          </cell>
          <cell r="W47" t="str">
            <v>未选</v>
          </cell>
          <cell r="X47" t="str">
            <v>未选</v>
          </cell>
          <cell r="Y47">
            <v>85</v>
          </cell>
          <cell r="Z47">
            <v>85</v>
          </cell>
          <cell r="AA47" t="str">
            <v>未选</v>
          </cell>
          <cell r="AB47">
            <v>90</v>
          </cell>
          <cell r="AC47">
            <v>89</v>
          </cell>
          <cell r="AD47">
            <v>89.5</v>
          </cell>
          <cell r="AE47">
            <v>45</v>
          </cell>
          <cell r="AF47">
            <v>78.4714285714286</v>
          </cell>
          <cell r="AG47">
            <v>77.5</v>
          </cell>
          <cell r="AH47">
            <v>0</v>
          </cell>
          <cell r="AI47">
            <v>0.25</v>
          </cell>
          <cell r="AJ47">
            <v>79.205</v>
          </cell>
        </row>
        <row r="48">
          <cell r="D48" t="str">
            <v>杨艺雯</v>
          </cell>
          <cell r="E48">
            <v>79</v>
          </cell>
          <cell r="F48">
            <v>75</v>
          </cell>
          <cell r="G48">
            <v>60</v>
          </cell>
          <cell r="H48">
            <v>66</v>
          </cell>
          <cell r="I48" t="str">
            <v>75</v>
          </cell>
          <cell r="J48" t="str">
            <v>91</v>
          </cell>
          <cell r="K48" t="str">
            <v>82</v>
          </cell>
          <cell r="L48" t="str">
            <v>86</v>
          </cell>
          <cell r="M48" t="str">
            <v>87</v>
          </cell>
          <cell r="N48" t="str">
            <v>未选</v>
          </cell>
          <cell r="O48" t="str">
            <v>未选</v>
          </cell>
          <cell r="P48">
            <v>85</v>
          </cell>
          <cell r="Q48">
            <v>85</v>
          </cell>
          <cell r="R48">
            <v>91</v>
          </cell>
          <cell r="S48">
            <v>65</v>
          </cell>
          <cell r="T48">
            <v>71</v>
          </cell>
          <cell r="U48">
            <v>72</v>
          </cell>
          <cell r="V48">
            <v>71</v>
          </cell>
          <cell r="W48" t="str">
            <v>未选</v>
          </cell>
          <cell r="X48" t="str">
            <v>未选</v>
          </cell>
          <cell r="Y48">
            <v>85</v>
          </cell>
          <cell r="Z48">
            <v>85</v>
          </cell>
          <cell r="AA48" t="str">
            <v>未选</v>
          </cell>
          <cell r="AB48">
            <v>88</v>
          </cell>
          <cell r="AC48">
            <v>86</v>
          </cell>
          <cell r="AD48">
            <v>87</v>
          </cell>
          <cell r="AE48">
            <v>45</v>
          </cell>
          <cell r="AF48">
            <v>77.3285714285714</v>
          </cell>
          <cell r="AG48">
            <v>65</v>
          </cell>
          <cell r="AH48">
            <v>26</v>
          </cell>
          <cell r="AI48">
            <v>0</v>
          </cell>
          <cell r="AJ48">
            <v>76.955</v>
          </cell>
        </row>
        <row r="49">
          <cell r="D49" t="str">
            <v>彭振宇</v>
          </cell>
          <cell r="E49">
            <v>74</v>
          </cell>
          <cell r="F49">
            <v>87</v>
          </cell>
          <cell r="G49">
            <v>60</v>
          </cell>
          <cell r="H49">
            <v>66</v>
          </cell>
          <cell r="I49" t="str">
            <v>92</v>
          </cell>
          <cell r="J49" t="str">
            <v>68</v>
          </cell>
          <cell r="K49" t="str">
            <v>77</v>
          </cell>
          <cell r="L49" t="str">
            <v>92</v>
          </cell>
          <cell r="M49" t="str">
            <v>85</v>
          </cell>
          <cell r="N49" t="str">
            <v>未选</v>
          </cell>
          <cell r="O49" t="str">
            <v>未选</v>
          </cell>
          <cell r="P49">
            <v>75</v>
          </cell>
          <cell r="Q49">
            <v>85</v>
          </cell>
          <cell r="R49">
            <v>89</v>
          </cell>
          <cell r="S49">
            <v>75</v>
          </cell>
          <cell r="T49">
            <v>79</v>
          </cell>
          <cell r="U49">
            <v>66</v>
          </cell>
          <cell r="V49">
            <v>71</v>
          </cell>
          <cell r="W49" t="str">
            <v>未选</v>
          </cell>
          <cell r="X49" t="str">
            <v>未选</v>
          </cell>
          <cell r="Y49">
            <v>85</v>
          </cell>
          <cell r="Z49">
            <v>85</v>
          </cell>
          <cell r="AA49" t="str">
            <v>未选</v>
          </cell>
          <cell r="AB49">
            <v>91</v>
          </cell>
          <cell r="AC49">
            <v>88</v>
          </cell>
          <cell r="AD49">
            <v>89.5</v>
          </cell>
          <cell r="AE49">
            <v>45</v>
          </cell>
          <cell r="AF49">
            <v>77.5571428571429</v>
          </cell>
          <cell r="AG49">
            <v>71.2</v>
          </cell>
          <cell r="AH49">
            <v>0</v>
          </cell>
          <cell r="AI49">
            <v>0</v>
          </cell>
          <cell r="AJ49">
            <v>76.08</v>
          </cell>
        </row>
        <row r="50">
          <cell r="D50" t="str">
            <v>陈非凡</v>
          </cell>
          <cell r="E50">
            <v>78</v>
          </cell>
          <cell r="F50">
            <v>78</v>
          </cell>
          <cell r="G50">
            <v>61</v>
          </cell>
          <cell r="H50">
            <v>67</v>
          </cell>
          <cell r="I50" t="str">
            <v>73</v>
          </cell>
          <cell r="J50" t="str">
            <v>74</v>
          </cell>
          <cell r="K50" t="str">
            <v>74</v>
          </cell>
          <cell r="L50" t="str">
            <v>80</v>
          </cell>
          <cell r="M50" t="str">
            <v>77</v>
          </cell>
          <cell r="N50" t="str">
            <v>未选</v>
          </cell>
          <cell r="O50" t="str">
            <v>未选</v>
          </cell>
          <cell r="P50">
            <v>75</v>
          </cell>
          <cell r="Q50">
            <v>75</v>
          </cell>
          <cell r="R50">
            <v>83</v>
          </cell>
          <cell r="S50">
            <v>65</v>
          </cell>
          <cell r="T50">
            <v>71</v>
          </cell>
          <cell r="U50">
            <v>64</v>
          </cell>
          <cell r="V50">
            <v>68</v>
          </cell>
          <cell r="W50" t="str">
            <v>未选</v>
          </cell>
          <cell r="X50" t="str">
            <v>未选</v>
          </cell>
          <cell r="Y50">
            <v>85</v>
          </cell>
          <cell r="Z50">
            <v>85</v>
          </cell>
          <cell r="AA50" t="str">
            <v>未选</v>
          </cell>
          <cell r="AB50">
            <v>90</v>
          </cell>
          <cell r="AC50">
            <v>92</v>
          </cell>
          <cell r="AD50">
            <v>91</v>
          </cell>
          <cell r="AE50">
            <v>45</v>
          </cell>
          <cell r="AF50">
            <v>73.3285714285714</v>
          </cell>
          <cell r="AG50">
            <v>60.5</v>
          </cell>
          <cell r="AH50">
            <v>0</v>
          </cell>
          <cell r="AI50">
            <v>1.63</v>
          </cell>
          <cell r="AJ50">
            <v>75.75</v>
          </cell>
        </row>
        <row r="51">
          <cell r="D51" t="str">
            <v>李海元</v>
          </cell>
          <cell r="E51">
            <v>76</v>
          </cell>
          <cell r="F51">
            <v>81</v>
          </cell>
          <cell r="G51">
            <v>67</v>
          </cell>
          <cell r="H51">
            <v>70</v>
          </cell>
          <cell r="I51" t="str">
            <v>94</v>
          </cell>
          <cell r="J51" t="str">
            <v>81</v>
          </cell>
          <cell r="K51" t="str">
            <v>74</v>
          </cell>
          <cell r="L51" t="str">
            <v>93</v>
          </cell>
          <cell r="M51" t="str">
            <v>86</v>
          </cell>
          <cell r="N51" t="str">
            <v>未选</v>
          </cell>
          <cell r="O51" t="str">
            <v>未选</v>
          </cell>
          <cell r="P51">
            <v>85</v>
          </cell>
          <cell r="Q51">
            <v>85</v>
          </cell>
          <cell r="R51">
            <v>92</v>
          </cell>
          <cell r="S51">
            <v>75</v>
          </cell>
          <cell r="T51">
            <v>78</v>
          </cell>
          <cell r="U51">
            <v>71</v>
          </cell>
          <cell r="V51">
            <v>65</v>
          </cell>
          <cell r="W51" t="str">
            <v>未选</v>
          </cell>
          <cell r="X51" t="str">
            <v>未选</v>
          </cell>
          <cell r="Y51">
            <v>85</v>
          </cell>
          <cell r="Z51">
            <v>85</v>
          </cell>
          <cell r="AA51" t="str">
            <v>未选</v>
          </cell>
          <cell r="AB51">
            <v>89</v>
          </cell>
          <cell r="AC51">
            <v>83</v>
          </cell>
          <cell r="AD51">
            <v>86</v>
          </cell>
          <cell r="AE51">
            <v>45</v>
          </cell>
          <cell r="AF51">
            <v>79.3857142857143</v>
          </cell>
          <cell r="AG51">
            <v>55.4</v>
          </cell>
          <cell r="AH51">
            <v>0</v>
          </cell>
          <cell r="AI51">
            <v>0</v>
          </cell>
          <cell r="AJ51">
            <v>74.185</v>
          </cell>
        </row>
        <row r="52">
          <cell r="D52" t="str">
            <v>肖仁烁</v>
          </cell>
          <cell r="E52">
            <v>89</v>
          </cell>
          <cell r="F52">
            <v>81</v>
          </cell>
          <cell r="G52">
            <v>65</v>
          </cell>
          <cell r="H52">
            <v>72</v>
          </cell>
          <cell r="I52" t="str">
            <v>60</v>
          </cell>
          <cell r="J52" t="str">
            <v>72</v>
          </cell>
          <cell r="K52" t="str">
            <v>73</v>
          </cell>
          <cell r="L52" t="str">
            <v>86</v>
          </cell>
          <cell r="M52" t="str">
            <v>73</v>
          </cell>
          <cell r="N52" t="str">
            <v>未选</v>
          </cell>
          <cell r="O52" t="str">
            <v>未选</v>
          </cell>
          <cell r="P52">
            <v>75</v>
          </cell>
          <cell r="Q52">
            <v>85</v>
          </cell>
          <cell r="R52">
            <v>89</v>
          </cell>
          <cell r="S52">
            <v>65</v>
          </cell>
          <cell r="T52">
            <v>69</v>
          </cell>
          <cell r="U52">
            <v>77</v>
          </cell>
          <cell r="V52">
            <v>69</v>
          </cell>
          <cell r="W52" t="str">
            <v>未选</v>
          </cell>
          <cell r="X52" t="str">
            <v>未选</v>
          </cell>
          <cell r="Y52">
            <v>85</v>
          </cell>
          <cell r="Z52">
            <v>85</v>
          </cell>
          <cell r="AA52" t="str">
            <v>未选</v>
          </cell>
          <cell r="AB52">
            <v>83</v>
          </cell>
          <cell r="AC52">
            <v>80</v>
          </cell>
          <cell r="AD52">
            <v>81.5</v>
          </cell>
          <cell r="AE52">
            <v>45</v>
          </cell>
          <cell r="AF52">
            <v>75.5</v>
          </cell>
          <cell r="AG52">
            <v>75.4</v>
          </cell>
          <cell r="AH52">
            <v>0</v>
          </cell>
          <cell r="AI52">
            <v>0</v>
          </cell>
          <cell r="AJ52">
            <v>75.54</v>
          </cell>
        </row>
        <row r="53">
          <cell r="D53" t="str">
            <v>倪德庆</v>
          </cell>
          <cell r="E53">
            <v>83</v>
          </cell>
          <cell r="F53">
            <v>79</v>
          </cell>
          <cell r="G53">
            <v>60</v>
          </cell>
          <cell r="H53">
            <v>60</v>
          </cell>
          <cell r="I53" t="str">
            <v>82</v>
          </cell>
          <cell r="J53" t="str">
            <v>64</v>
          </cell>
          <cell r="K53" t="str">
            <v>72</v>
          </cell>
          <cell r="L53" t="str">
            <v>78</v>
          </cell>
          <cell r="M53" t="str">
            <v>73</v>
          </cell>
          <cell r="N53" t="str">
            <v>未选</v>
          </cell>
          <cell r="O53" t="str">
            <v>未选</v>
          </cell>
          <cell r="P53">
            <v>85</v>
          </cell>
          <cell r="Q53">
            <v>85</v>
          </cell>
          <cell r="R53">
            <v>87</v>
          </cell>
          <cell r="S53">
            <v>50</v>
          </cell>
          <cell r="T53">
            <v>77</v>
          </cell>
          <cell r="U53">
            <v>75</v>
          </cell>
          <cell r="V53">
            <v>42</v>
          </cell>
          <cell r="W53" t="str">
            <v>未选</v>
          </cell>
          <cell r="X53" t="str">
            <v>未选</v>
          </cell>
          <cell r="Y53">
            <v>85</v>
          </cell>
          <cell r="Z53">
            <v>85</v>
          </cell>
          <cell r="AA53" t="str">
            <v>未选</v>
          </cell>
          <cell r="AB53">
            <v>90</v>
          </cell>
          <cell r="AC53">
            <v>85</v>
          </cell>
          <cell r="AD53">
            <v>87.5</v>
          </cell>
          <cell r="AE53">
            <v>45</v>
          </cell>
          <cell r="AF53">
            <v>72.3285714285714</v>
          </cell>
          <cell r="AG53">
            <v>79.8</v>
          </cell>
          <cell r="AH53">
            <v>0</v>
          </cell>
          <cell r="AI53">
            <v>0.25</v>
          </cell>
          <cell r="AJ53">
            <v>72.92</v>
          </cell>
        </row>
        <row r="54">
          <cell r="D54" t="str">
            <v>扎西朗杰</v>
          </cell>
          <cell r="E54">
            <v>76</v>
          </cell>
          <cell r="F54">
            <v>87</v>
          </cell>
          <cell r="G54">
            <v>50</v>
          </cell>
          <cell r="H54">
            <v>73</v>
          </cell>
          <cell r="I54" t="str">
            <v>60</v>
          </cell>
          <cell r="J54" t="str">
            <v>60</v>
          </cell>
          <cell r="K54" t="str">
            <v>64</v>
          </cell>
          <cell r="L54" t="str">
            <v>78</v>
          </cell>
          <cell r="M54" t="str">
            <v>69</v>
          </cell>
          <cell r="N54" t="str">
            <v>未选</v>
          </cell>
          <cell r="O54" t="str">
            <v>未选</v>
          </cell>
          <cell r="P54">
            <v>75</v>
          </cell>
          <cell r="Q54">
            <v>85</v>
          </cell>
          <cell r="R54">
            <v>87</v>
          </cell>
          <cell r="S54">
            <v>50</v>
          </cell>
          <cell r="T54">
            <v>76</v>
          </cell>
          <cell r="U54">
            <v>68</v>
          </cell>
          <cell r="V54">
            <v>64</v>
          </cell>
          <cell r="W54" t="str">
            <v>未选</v>
          </cell>
          <cell r="X54" t="str">
            <v>未选</v>
          </cell>
          <cell r="Y54">
            <v>75</v>
          </cell>
          <cell r="Z54">
            <v>85</v>
          </cell>
          <cell r="AA54" t="str">
            <v>未选</v>
          </cell>
          <cell r="AB54">
            <v>85</v>
          </cell>
          <cell r="AC54">
            <v>89</v>
          </cell>
          <cell r="AD54">
            <v>87</v>
          </cell>
          <cell r="AE54">
            <v>45</v>
          </cell>
          <cell r="AF54">
            <v>70.4714285714286</v>
          </cell>
          <cell r="AG54">
            <v>70.4</v>
          </cell>
          <cell r="AH54">
            <v>0</v>
          </cell>
          <cell r="AI54">
            <v>0.25</v>
          </cell>
          <cell r="AJ54">
            <v>72.37</v>
          </cell>
        </row>
        <row r="55">
          <cell r="D55" t="str">
            <v>张宏</v>
          </cell>
          <cell r="E55">
            <v>74</v>
          </cell>
          <cell r="F55">
            <v>71</v>
          </cell>
          <cell r="G55">
            <v>54</v>
          </cell>
          <cell r="H55">
            <v>60</v>
          </cell>
          <cell r="I55" t="str">
            <v>73</v>
          </cell>
          <cell r="J55" t="str">
            <v>61</v>
          </cell>
          <cell r="K55" t="str">
            <v>65</v>
          </cell>
          <cell r="L55" t="str">
            <v>74</v>
          </cell>
          <cell r="M55" t="str">
            <v>68</v>
          </cell>
          <cell r="N55" t="str">
            <v>未选</v>
          </cell>
          <cell r="O55" t="str">
            <v>未选</v>
          </cell>
          <cell r="P55">
            <v>75</v>
          </cell>
          <cell r="Q55">
            <v>85</v>
          </cell>
          <cell r="R55">
            <v>83</v>
          </cell>
          <cell r="S55">
            <v>65</v>
          </cell>
          <cell r="T55">
            <v>38</v>
          </cell>
          <cell r="U55">
            <v>71</v>
          </cell>
          <cell r="V55">
            <v>62</v>
          </cell>
          <cell r="W55" t="str">
            <v>未选</v>
          </cell>
          <cell r="X55" t="str">
            <v>未选</v>
          </cell>
          <cell r="Y55">
            <v>85</v>
          </cell>
          <cell r="Z55">
            <v>85</v>
          </cell>
          <cell r="AA55" t="str">
            <v>未选</v>
          </cell>
          <cell r="AB55">
            <v>88</v>
          </cell>
          <cell r="AC55">
            <v>84</v>
          </cell>
          <cell r="AD55">
            <v>86</v>
          </cell>
          <cell r="AE55">
            <v>45</v>
          </cell>
          <cell r="AF55">
            <v>68.0285714285714</v>
          </cell>
          <cell r="AG55">
            <v>68.4</v>
          </cell>
          <cell r="AH55">
            <v>0</v>
          </cell>
          <cell r="AI55">
            <v>0.75</v>
          </cell>
          <cell r="AJ55">
            <v>70.5</v>
          </cell>
        </row>
        <row r="56">
          <cell r="D56" t="str">
            <v>索朗巴姆</v>
          </cell>
          <cell r="E56">
            <v>71</v>
          </cell>
          <cell r="F56">
            <v>72</v>
          </cell>
          <cell r="G56">
            <v>24</v>
          </cell>
          <cell r="H56">
            <v>60</v>
          </cell>
          <cell r="I56" t="str">
            <v>43</v>
          </cell>
          <cell r="J56" t="str">
            <v>67</v>
          </cell>
          <cell r="K56" t="str">
            <v>60</v>
          </cell>
          <cell r="L56" t="str">
            <v>74</v>
          </cell>
          <cell r="M56" t="str">
            <v>60</v>
          </cell>
          <cell r="N56" t="str">
            <v>未选</v>
          </cell>
          <cell r="O56" t="str">
            <v>未选</v>
          </cell>
          <cell r="P56">
            <v>65</v>
          </cell>
          <cell r="Q56">
            <v>85</v>
          </cell>
          <cell r="R56">
            <v>83</v>
          </cell>
          <cell r="S56">
            <v>75</v>
          </cell>
          <cell r="T56">
            <v>67</v>
          </cell>
          <cell r="U56">
            <v>68</v>
          </cell>
          <cell r="V56">
            <v>67</v>
          </cell>
          <cell r="W56" t="str">
            <v>未选</v>
          </cell>
          <cell r="X56" t="str">
            <v>未选</v>
          </cell>
          <cell r="Y56">
            <v>65</v>
          </cell>
          <cell r="Z56">
            <v>85</v>
          </cell>
          <cell r="AA56" t="str">
            <v>未选</v>
          </cell>
          <cell r="AB56">
            <v>90</v>
          </cell>
          <cell r="AC56">
            <v>86</v>
          </cell>
          <cell r="AD56">
            <v>88</v>
          </cell>
          <cell r="AE56">
            <v>45</v>
          </cell>
          <cell r="AF56">
            <v>64.1857142857143</v>
          </cell>
          <cell r="AG56">
            <v>89.8</v>
          </cell>
          <cell r="AH56">
            <v>0</v>
          </cell>
          <cell r="AI56">
            <v>0.15</v>
          </cell>
          <cell r="AJ56">
            <v>68.99</v>
          </cell>
        </row>
        <row r="57">
          <cell r="D57" t="str">
            <v>张煜</v>
          </cell>
          <cell r="E57">
            <v>65</v>
          </cell>
          <cell r="F57">
            <v>73</v>
          </cell>
          <cell r="G57">
            <v>55</v>
          </cell>
          <cell r="H57">
            <v>69</v>
          </cell>
          <cell r="I57" t="str">
            <v>81</v>
          </cell>
          <cell r="J57" t="str">
            <v>60</v>
          </cell>
          <cell r="K57" t="str">
            <v>71</v>
          </cell>
          <cell r="L57" t="str">
            <v>78</v>
          </cell>
          <cell r="M57" t="str">
            <v>75</v>
          </cell>
          <cell r="N57" t="str">
            <v>未选</v>
          </cell>
          <cell r="O57" t="str">
            <v>未选</v>
          </cell>
          <cell r="P57">
            <v>75</v>
          </cell>
          <cell r="Q57">
            <v>85</v>
          </cell>
          <cell r="R57">
            <v>88</v>
          </cell>
          <cell r="S57">
            <v>65</v>
          </cell>
          <cell r="T57">
            <v>66</v>
          </cell>
          <cell r="U57">
            <v>69</v>
          </cell>
          <cell r="V57">
            <v>61</v>
          </cell>
          <cell r="W57" t="str">
            <v>未选</v>
          </cell>
          <cell r="X57" t="str">
            <v>未选</v>
          </cell>
          <cell r="Y57">
            <v>85</v>
          </cell>
          <cell r="Z57">
            <v>85</v>
          </cell>
          <cell r="AA57" t="str">
            <v>未选</v>
          </cell>
          <cell r="AB57">
            <v>77</v>
          </cell>
          <cell r="AC57">
            <v>79</v>
          </cell>
          <cell r="AD57">
            <v>78</v>
          </cell>
          <cell r="AE57">
            <v>45</v>
          </cell>
          <cell r="AF57">
            <v>71.4857142857143</v>
          </cell>
          <cell r="AG57">
            <v>60.4</v>
          </cell>
          <cell r="AH57">
            <v>0</v>
          </cell>
          <cell r="AI57">
            <v>0.25</v>
          </cell>
          <cell r="AJ57">
            <v>67.17</v>
          </cell>
        </row>
        <row r="58">
          <cell r="D58" t="str">
            <v>唐梁凯</v>
          </cell>
          <cell r="E58">
            <v>81</v>
          </cell>
          <cell r="F58">
            <v>83</v>
          </cell>
          <cell r="G58">
            <v>48</v>
          </cell>
          <cell r="H58">
            <v>64</v>
          </cell>
          <cell r="I58" t="str">
            <v>86</v>
          </cell>
          <cell r="J58" t="str">
            <v>61</v>
          </cell>
          <cell r="K58" t="str">
            <v>64</v>
          </cell>
          <cell r="L58" t="str">
            <v>88</v>
          </cell>
          <cell r="M58" t="str">
            <v>90</v>
          </cell>
          <cell r="N58" t="str">
            <v>未选</v>
          </cell>
          <cell r="O58" t="str">
            <v>未选</v>
          </cell>
          <cell r="P58">
            <v>75</v>
          </cell>
          <cell r="Q58">
            <v>85</v>
          </cell>
          <cell r="R58">
            <v>87</v>
          </cell>
          <cell r="S58">
            <v>50</v>
          </cell>
          <cell r="T58">
            <v>43</v>
          </cell>
          <cell r="U58">
            <v>70</v>
          </cell>
          <cell r="V58">
            <v>62</v>
          </cell>
          <cell r="W58" t="str">
            <v>未选</v>
          </cell>
          <cell r="X58" t="str">
            <v>未选</v>
          </cell>
          <cell r="Y58">
            <v>75</v>
          </cell>
          <cell r="Z58">
            <v>85</v>
          </cell>
          <cell r="AA58" t="str">
            <v>未选</v>
          </cell>
          <cell r="AB58">
            <v>81</v>
          </cell>
          <cell r="AC58">
            <v>80</v>
          </cell>
          <cell r="AD58">
            <v>80.5</v>
          </cell>
          <cell r="AE58">
            <v>45</v>
          </cell>
          <cell r="AF58">
            <v>71.0857142857143</v>
          </cell>
          <cell r="AG58">
            <v>68.1</v>
          </cell>
          <cell r="AH58">
            <v>0</v>
          </cell>
          <cell r="AI58">
            <v>0.15</v>
          </cell>
          <cell r="AJ58">
            <v>68.91</v>
          </cell>
        </row>
        <row r="59">
          <cell r="D59" t="str">
            <v>林睿</v>
          </cell>
          <cell r="E59">
            <v>66</v>
          </cell>
          <cell r="F59">
            <v>73</v>
          </cell>
          <cell r="G59">
            <v>48</v>
          </cell>
          <cell r="H59">
            <v>64</v>
          </cell>
          <cell r="I59" t="str">
            <v>81</v>
          </cell>
          <cell r="J59" t="str">
            <v>74</v>
          </cell>
          <cell r="K59" t="str">
            <v>61</v>
          </cell>
          <cell r="L59" t="str">
            <v>87</v>
          </cell>
          <cell r="M59" t="str">
            <v>63</v>
          </cell>
          <cell r="N59" t="str">
            <v>未选</v>
          </cell>
          <cell r="O59" t="str">
            <v>未选</v>
          </cell>
          <cell r="P59">
            <v>75</v>
          </cell>
          <cell r="Q59">
            <v>75</v>
          </cell>
          <cell r="R59">
            <v>88</v>
          </cell>
          <cell r="S59">
            <v>50</v>
          </cell>
          <cell r="T59">
            <v>73</v>
          </cell>
          <cell r="U59">
            <v>70</v>
          </cell>
          <cell r="V59">
            <v>39</v>
          </cell>
          <cell r="W59" t="str">
            <v>未选</v>
          </cell>
          <cell r="X59" t="str">
            <v>未选</v>
          </cell>
          <cell r="Y59">
            <v>85</v>
          </cell>
          <cell r="Z59">
            <v>85</v>
          </cell>
          <cell r="AA59" t="str">
            <v>未选</v>
          </cell>
          <cell r="AB59">
            <v>88</v>
          </cell>
          <cell r="AC59">
            <v>89</v>
          </cell>
          <cell r="AD59">
            <v>88.5</v>
          </cell>
          <cell r="AE59">
            <v>45</v>
          </cell>
          <cell r="AF59">
            <v>68.5142857142857</v>
          </cell>
          <cell r="AG59">
            <v>0</v>
          </cell>
          <cell r="AH59">
            <v>0</v>
          </cell>
          <cell r="AI59">
            <v>0</v>
          </cell>
          <cell r="AJ59">
            <v>69.415</v>
          </cell>
        </row>
        <row r="60">
          <cell r="D60" t="str">
            <v>郝树奇</v>
          </cell>
          <cell r="E60">
            <v>71</v>
          </cell>
          <cell r="F60">
            <v>67</v>
          </cell>
          <cell r="G60">
            <v>49</v>
          </cell>
          <cell r="H60">
            <v>60</v>
          </cell>
          <cell r="I60" t="str">
            <v>73</v>
          </cell>
          <cell r="J60" t="str">
            <v>80</v>
          </cell>
          <cell r="K60" t="str">
            <v>0</v>
          </cell>
          <cell r="L60" t="str">
            <v>68</v>
          </cell>
          <cell r="M60" t="str">
            <v>61</v>
          </cell>
          <cell r="N60" t="str">
            <v>未选</v>
          </cell>
          <cell r="O60" t="str">
            <v>未选</v>
          </cell>
          <cell r="P60">
            <v>85</v>
          </cell>
          <cell r="Q60">
            <v>95</v>
          </cell>
          <cell r="R60">
            <v>88</v>
          </cell>
          <cell r="S60">
            <v>50</v>
          </cell>
          <cell r="T60">
            <v>63</v>
          </cell>
          <cell r="U60">
            <v>64</v>
          </cell>
          <cell r="V60">
            <v>0</v>
          </cell>
          <cell r="W60" t="str">
            <v>未选</v>
          </cell>
          <cell r="X60" t="str">
            <v>未选</v>
          </cell>
          <cell r="Y60">
            <v>75</v>
          </cell>
          <cell r="Z60">
            <v>85</v>
          </cell>
          <cell r="AA60" t="str">
            <v>未选</v>
          </cell>
          <cell r="AB60">
            <v>86</v>
          </cell>
          <cell r="AC60">
            <v>73</v>
          </cell>
          <cell r="AD60">
            <v>79.5</v>
          </cell>
          <cell r="AE60">
            <v>45</v>
          </cell>
          <cell r="AF60">
            <v>61.5571428571429</v>
          </cell>
          <cell r="AG60">
            <v>31</v>
          </cell>
          <cell r="AH60">
            <v>8</v>
          </cell>
          <cell r="AI60">
            <v>0</v>
          </cell>
          <cell r="AJ60">
            <v>65.66</v>
          </cell>
        </row>
        <row r="61">
          <cell r="D61" t="str">
            <v>杨云帆</v>
          </cell>
          <cell r="E61">
            <v>69</v>
          </cell>
          <cell r="F61">
            <v>64</v>
          </cell>
          <cell r="G61">
            <v>41</v>
          </cell>
          <cell r="H61">
            <v>60</v>
          </cell>
          <cell r="I61" t="str">
            <v>5</v>
          </cell>
          <cell r="J61" t="str">
            <v>60</v>
          </cell>
          <cell r="K61" t="str">
            <v>34</v>
          </cell>
          <cell r="L61" t="str">
            <v>60</v>
          </cell>
          <cell r="M61" t="str">
            <v>60</v>
          </cell>
          <cell r="N61" t="str">
            <v>未选</v>
          </cell>
          <cell r="O61" t="str">
            <v>未选</v>
          </cell>
          <cell r="P61">
            <v>75</v>
          </cell>
          <cell r="Q61">
            <v>65</v>
          </cell>
          <cell r="R61">
            <v>17</v>
          </cell>
          <cell r="S61">
            <v>50</v>
          </cell>
          <cell r="T61">
            <v>27</v>
          </cell>
          <cell r="U61">
            <v>61</v>
          </cell>
          <cell r="V61">
            <v>68</v>
          </cell>
          <cell r="W61" t="str">
            <v>未选</v>
          </cell>
          <cell r="X61" t="str">
            <v>未选</v>
          </cell>
          <cell r="Y61">
            <v>75</v>
          </cell>
          <cell r="Z61">
            <v>85</v>
          </cell>
          <cell r="AA61" t="str">
            <v>未选</v>
          </cell>
          <cell r="AB61">
            <v>76</v>
          </cell>
          <cell r="AC61">
            <v>72</v>
          </cell>
          <cell r="AD61">
            <v>74</v>
          </cell>
          <cell r="AE61">
            <v>45</v>
          </cell>
          <cell r="AF61">
            <v>52.5142857142857</v>
          </cell>
          <cell r="AG61">
            <v>29.2</v>
          </cell>
          <cell r="AH61">
            <v>0</v>
          </cell>
          <cell r="AI61">
            <v>0</v>
          </cell>
          <cell r="AJ61">
            <v>60.94</v>
          </cell>
        </row>
        <row r="62">
          <cell r="D62" t="str">
            <v>旦增勒珠</v>
          </cell>
          <cell r="E62">
            <v>48</v>
          </cell>
          <cell r="F62">
            <v>61</v>
          </cell>
          <cell r="G62">
            <v>29</v>
          </cell>
          <cell r="H62">
            <v>60</v>
          </cell>
          <cell r="I62" t="str">
            <v>6</v>
          </cell>
          <cell r="J62" t="str">
            <v>60</v>
          </cell>
          <cell r="K62" t="str">
            <v>60</v>
          </cell>
          <cell r="L62" t="str">
            <v>60</v>
          </cell>
          <cell r="M62" t="str">
            <v>0</v>
          </cell>
          <cell r="N62" t="str">
            <v>未选</v>
          </cell>
          <cell r="O62" t="str">
            <v>未选</v>
          </cell>
          <cell r="P62">
            <v>65</v>
          </cell>
          <cell r="Q62">
            <v>65</v>
          </cell>
          <cell r="R62">
            <v>18</v>
          </cell>
          <cell r="S62">
            <v>65</v>
          </cell>
          <cell r="T62">
            <v>26</v>
          </cell>
          <cell r="U62">
            <v>16</v>
          </cell>
          <cell r="V62">
            <v>0</v>
          </cell>
          <cell r="W62" t="str">
            <v>未选</v>
          </cell>
          <cell r="X62" t="str">
            <v>未选</v>
          </cell>
          <cell r="Y62">
            <v>65</v>
          </cell>
          <cell r="Z62">
            <v>75</v>
          </cell>
          <cell r="AA62" t="str">
            <v>未选</v>
          </cell>
          <cell r="AB62">
            <v>63</v>
          </cell>
          <cell r="AC62">
            <v>63</v>
          </cell>
          <cell r="AD62">
            <v>63</v>
          </cell>
          <cell r="AE62">
            <v>45</v>
          </cell>
          <cell r="AF62">
            <v>41.7428571428571</v>
          </cell>
          <cell r="AG62">
            <v>43.4</v>
          </cell>
          <cell r="AH62">
            <v>0</v>
          </cell>
          <cell r="AI62">
            <v>0</v>
          </cell>
          <cell r="AJ62">
            <v>53.02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2">
          <cell r="A2" t="str">
            <v>冯旗</v>
          </cell>
          <cell r="B2" t="str">
            <v>87</v>
          </cell>
        </row>
        <row r="3">
          <cell r="A3" t="str">
            <v>王其燕</v>
          </cell>
          <cell r="B3" t="str">
            <v>91</v>
          </cell>
        </row>
        <row r="4">
          <cell r="A4" t="str">
            <v>姚星</v>
          </cell>
          <cell r="B4" t="str">
            <v>80</v>
          </cell>
        </row>
        <row r="5">
          <cell r="A5" t="str">
            <v>武文浩</v>
          </cell>
          <cell r="B5" t="str">
            <v>81</v>
          </cell>
        </row>
        <row r="6">
          <cell r="A6" t="str">
            <v>方伊涛</v>
          </cell>
          <cell r="B6" t="str">
            <v>76</v>
          </cell>
        </row>
        <row r="7">
          <cell r="A7" t="str">
            <v>解佳翔</v>
          </cell>
          <cell r="B7" t="str">
            <v>99</v>
          </cell>
        </row>
        <row r="8">
          <cell r="A8" t="str">
            <v>谢基源</v>
          </cell>
          <cell r="B8" t="str">
            <v>77</v>
          </cell>
        </row>
        <row r="9">
          <cell r="A9" t="str">
            <v>欧阳可珍</v>
          </cell>
          <cell r="B9" t="str">
            <v>81</v>
          </cell>
        </row>
        <row r="10">
          <cell r="A10" t="str">
            <v>张金皓</v>
          </cell>
          <cell r="B10" t="str">
            <v>81</v>
          </cell>
        </row>
        <row r="11">
          <cell r="A11" t="str">
            <v>韩李逍</v>
          </cell>
          <cell r="B11" t="str">
            <v>75</v>
          </cell>
        </row>
        <row r="12">
          <cell r="A12" t="str">
            <v>周正</v>
          </cell>
          <cell r="B12" t="str">
            <v>84</v>
          </cell>
        </row>
        <row r="13">
          <cell r="A13" t="str">
            <v>罗杭明</v>
          </cell>
          <cell r="B13" t="str">
            <v>85</v>
          </cell>
        </row>
        <row r="14">
          <cell r="A14" t="str">
            <v>刘永康</v>
          </cell>
          <cell r="B14" t="str">
            <v>97</v>
          </cell>
        </row>
        <row r="15">
          <cell r="A15" t="str">
            <v>黄凤珍</v>
          </cell>
          <cell r="B15" t="str">
            <v>93</v>
          </cell>
        </row>
        <row r="16">
          <cell r="A16" t="str">
            <v>梁灿彬</v>
          </cell>
          <cell r="B16" t="str">
            <v>75</v>
          </cell>
        </row>
        <row r="17">
          <cell r="A17" t="str">
            <v>吴跃辉</v>
          </cell>
          <cell r="B17" t="str">
            <v>95</v>
          </cell>
        </row>
        <row r="18">
          <cell r="A18" t="str">
            <v>俞亦涵</v>
          </cell>
          <cell r="B18" t="str">
            <v>87</v>
          </cell>
        </row>
        <row r="19">
          <cell r="A19" t="str">
            <v>张浩翔</v>
          </cell>
          <cell r="B19" t="str">
            <v>85</v>
          </cell>
        </row>
        <row r="20">
          <cell r="A20" t="str">
            <v>王宇坚</v>
          </cell>
          <cell r="B20" t="str">
            <v>87</v>
          </cell>
        </row>
        <row r="21">
          <cell r="A21" t="str">
            <v>仁青达瓦</v>
          </cell>
          <cell r="B21" t="str">
            <v>97</v>
          </cell>
        </row>
        <row r="22">
          <cell r="A22" t="str">
            <v>罗明豪</v>
          </cell>
          <cell r="B22" t="str">
            <v>95</v>
          </cell>
        </row>
        <row r="23">
          <cell r="A23" t="str">
            <v>孔令杭</v>
          </cell>
          <cell r="B23" t="str">
            <v>81</v>
          </cell>
        </row>
        <row r="24">
          <cell r="A24" t="str">
            <v>叶凌福</v>
          </cell>
          <cell r="B24" t="str">
            <v>94</v>
          </cell>
        </row>
        <row r="25">
          <cell r="A25" t="str">
            <v>许智航</v>
          </cell>
          <cell r="B25" t="str">
            <v>94</v>
          </cell>
        </row>
        <row r="26">
          <cell r="A26" t="str">
            <v>任军</v>
          </cell>
          <cell r="B26" t="str">
            <v>92</v>
          </cell>
        </row>
        <row r="27">
          <cell r="A27" t="str">
            <v>冯心怡</v>
          </cell>
          <cell r="B27" t="str">
            <v>74</v>
          </cell>
        </row>
        <row r="28">
          <cell r="A28" t="str">
            <v>刘家兴</v>
          </cell>
          <cell r="B28" t="str">
            <v>95</v>
          </cell>
        </row>
        <row r="29">
          <cell r="A29" t="str">
            <v>邵帅川</v>
          </cell>
          <cell r="B29" t="str">
            <v>81</v>
          </cell>
        </row>
        <row r="30">
          <cell r="A30" t="str">
            <v>潘杰</v>
          </cell>
          <cell r="B30" t="str">
            <v>89</v>
          </cell>
        </row>
        <row r="31">
          <cell r="A31" t="str">
            <v>鲁志海</v>
          </cell>
          <cell r="B31" t="str">
            <v>81</v>
          </cell>
        </row>
        <row r="32">
          <cell r="A32" t="str">
            <v>杨守炉</v>
          </cell>
          <cell r="B32" t="str">
            <v>93</v>
          </cell>
        </row>
        <row r="33">
          <cell r="A33" t="str">
            <v>袁炜杰</v>
          </cell>
          <cell r="B33" t="str">
            <v>92</v>
          </cell>
        </row>
        <row r="34">
          <cell r="A34" t="str">
            <v>吴俣禾</v>
          </cell>
          <cell r="B34" t="str">
            <v>82</v>
          </cell>
        </row>
        <row r="35">
          <cell r="A35" t="str">
            <v>张祖铭</v>
          </cell>
          <cell r="B35" t="str">
            <v>80</v>
          </cell>
        </row>
        <row r="36">
          <cell r="A36" t="str">
            <v>付少钢</v>
          </cell>
          <cell r="B36" t="str">
            <v>94</v>
          </cell>
        </row>
        <row r="37">
          <cell r="A37" t="str">
            <v>陈俊炜</v>
          </cell>
          <cell r="B37" t="str">
            <v>87</v>
          </cell>
        </row>
        <row r="38">
          <cell r="A38" t="str">
            <v>黄佳豪</v>
          </cell>
          <cell r="B38" t="str">
            <v>94</v>
          </cell>
        </row>
        <row r="39">
          <cell r="A39" t="str">
            <v>陈俊豪</v>
          </cell>
          <cell r="B39" t="str">
            <v>77</v>
          </cell>
        </row>
        <row r="40">
          <cell r="A40" t="str">
            <v>任琰炜</v>
          </cell>
          <cell r="B40" t="str">
            <v>75</v>
          </cell>
        </row>
        <row r="41">
          <cell r="A41" t="str">
            <v>王昭坤</v>
          </cell>
          <cell r="B41" t="str">
            <v>77</v>
          </cell>
        </row>
        <row r="42">
          <cell r="A42" t="str">
            <v>朱佳豪</v>
          </cell>
          <cell r="B42" t="str">
            <v>86</v>
          </cell>
        </row>
        <row r="43">
          <cell r="A43" t="str">
            <v>刘海洋</v>
          </cell>
          <cell r="B43" t="str">
            <v>82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62"/>
  <sheetViews>
    <sheetView zoomScale="85" zoomScaleNormal="85" topLeftCell="S1" workbookViewId="0">
      <selection activeCell="AJ33" sqref="AJ33"/>
    </sheetView>
  </sheetViews>
  <sheetFormatPr defaultColWidth="8.89166666666667" defaultRowHeight="14.25"/>
  <cols>
    <col min="1" max="1" width="9" customWidth="1"/>
    <col min="2" max="2" width="13.5" customWidth="1"/>
    <col min="3" max="3" width="13" customWidth="1"/>
    <col min="4" max="4" width="9" customWidth="1"/>
    <col min="5" max="5" width="14" customWidth="1"/>
    <col min="6" max="6" width="18" customWidth="1"/>
    <col min="7" max="7" width="14" customWidth="1"/>
    <col min="8" max="8" width="13" customWidth="1"/>
    <col min="9" max="9" width="18" customWidth="1"/>
    <col min="10" max="10" width="14" customWidth="1"/>
    <col min="11" max="11" width="18" customWidth="1"/>
    <col min="12" max="12" width="14" customWidth="1"/>
    <col min="13" max="14" width="18" customWidth="1"/>
    <col min="15" max="15" width="13" customWidth="1"/>
    <col min="16" max="16" width="18" customWidth="1"/>
    <col min="17" max="17" width="14" customWidth="1"/>
    <col min="18" max="18" width="16" customWidth="1"/>
    <col min="19" max="19" width="14" customWidth="1"/>
    <col min="20" max="20" width="18" customWidth="1"/>
    <col min="21" max="21" width="17" customWidth="1"/>
    <col min="22" max="22" width="14" customWidth="1"/>
    <col min="23" max="24" width="18" customWidth="1"/>
    <col min="25" max="26" width="16" customWidth="1"/>
    <col min="27" max="27" width="13" customWidth="1"/>
    <col min="28" max="28" width="9" customWidth="1"/>
    <col min="29" max="29" width="12.8" customWidth="1"/>
    <col min="30" max="32" width="9" customWidth="1"/>
    <col min="33" max="33" width="12.8" customWidth="1"/>
    <col min="34" max="34" width="9" customWidth="1"/>
    <col min="35" max="35" width="10" customWidth="1"/>
  </cols>
  <sheetData>
    <row r="1" ht="25.5" spans="1:36">
      <c r="A1" s="1" t="s">
        <v>0</v>
      </c>
      <c r="B1" s="2"/>
      <c r="C1" s="2"/>
      <c r="D1" s="3"/>
      <c r="E1" s="4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12</v>
      </c>
      <c r="Q1" s="4" t="s">
        <v>13</v>
      </c>
      <c r="R1" s="4" t="s">
        <v>14</v>
      </c>
      <c r="S1" s="4" t="s">
        <v>15</v>
      </c>
      <c r="T1" s="4" t="s">
        <v>16</v>
      </c>
      <c r="U1" s="4" t="s">
        <v>17</v>
      </c>
      <c r="V1" s="4" t="s">
        <v>18</v>
      </c>
      <c r="W1" s="4" t="s">
        <v>19</v>
      </c>
      <c r="X1" s="4" t="s">
        <v>20</v>
      </c>
      <c r="Y1" s="4" t="s">
        <v>21</v>
      </c>
      <c r="Z1" s="4" t="s">
        <v>22</v>
      </c>
      <c r="AA1" s="4" t="s">
        <v>23</v>
      </c>
      <c r="AB1" s="4" t="s">
        <v>24</v>
      </c>
      <c r="AC1" s="4" t="s">
        <v>25</v>
      </c>
      <c r="AD1" s="4" t="s">
        <v>26</v>
      </c>
      <c r="AE1" s="4" t="s">
        <v>27</v>
      </c>
      <c r="AF1" s="4" t="s">
        <v>28</v>
      </c>
      <c r="AG1" s="4" t="s">
        <v>29</v>
      </c>
      <c r="AH1" s="4" t="s">
        <v>30</v>
      </c>
      <c r="AI1" s="4" t="s">
        <v>31</v>
      </c>
    </row>
    <row r="2" spans="1:36">
      <c r="A2" s="5"/>
      <c r="B2" s="6"/>
      <c r="C2" s="6"/>
      <c r="D2" s="7"/>
      <c r="E2" s="8">
        <v>2</v>
      </c>
      <c r="F2" s="8">
        <v>2.5</v>
      </c>
      <c r="G2" s="8">
        <v>2</v>
      </c>
      <c r="H2" s="8">
        <v>3.5</v>
      </c>
      <c r="I2" s="8">
        <v>2.5</v>
      </c>
      <c r="J2" s="8">
        <v>1</v>
      </c>
      <c r="K2" s="8">
        <v>2.5</v>
      </c>
      <c r="L2" s="8">
        <v>2.5</v>
      </c>
      <c r="M2" s="8">
        <v>1</v>
      </c>
      <c r="N2" s="8">
        <v>2</v>
      </c>
      <c r="O2" s="8">
        <v>2</v>
      </c>
      <c r="P2" s="8">
        <v>2</v>
      </c>
      <c r="Q2" s="8">
        <v>2</v>
      </c>
      <c r="R2" s="8">
        <v>2</v>
      </c>
      <c r="S2" s="8">
        <v>2</v>
      </c>
      <c r="T2" s="8">
        <v>2.5</v>
      </c>
      <c r="U2" s="8">
        <v>2.5</v>
      </c>
      <c r="V2" s="8">
        <v>2.5</v>
      </c>
      <c r="W2" s="8">
        <v>2.5</v>
      </c>
      <c r="X2" s="8">
        <v>2</v>
      </c>
      <c r="Y2" s="8">
        <v>0</v>
      </c>
      <c r="Z2" s="8">
        <v>0</v>
      </c>
      <c r="AA2" s="9"/>
      <c r="AB2" s="9"/>
      <c r="AC2" s="9"/>
      <c r="AD2" s="9"/>
      <c r="AE2" s="9"/>
      <c r="AF2" s="9"/>
      <c r="AG2" s="9"/>
      <c r="AH2" s="9"/>
      <c r="AI2" s="45"/>
    </row>
    <row r="3" spans="1:36">
      <c r="A3" s="8" t="s">
        <v>32</v>
      </c>
      <c r="B3" s="8" t="s">
        <v>33</v>
      </c>
      <c r="C3" s="8" t="s">
        <v>34</v>
      </c>
      <c r="D3" s="8" t="s">
        <v>35</v>
      </c>
      <c r="E3" s="4" t="s">
        <v>36</v>
      </c>
      <c r="F3" s="4" t="s">
        <v>36</v>
      </c>
      <c r="G3" s="4" t="s">
        <v>36</v>
      </c>
      <c r="H3" s="4" t="s">
        <v>36</v>
      </c>
      <c r="I3" s="4" t="s">
        <v>36</v>
      </c>
      <c r="J3" s="4" t="s">
        <v>36</v>
      </c>
      <c r="K3" s="4" t="s">
        <v>36</v>
      </c>
      <c r="L3" s="4" t="s">
        <v>36</v>
      </c>
      <c r="M3" s="4" t="s">
        <v>36</v>
      </c>
      <c r="N3" s="4" t="s">
        <v>36</v>
      </c>
      <c r="O3" s="4" t="s">
        <v>36</v>
      </c>
      <c r="P3" s="4" t="s">
        <v>36</v>
      </c>
      <c r="Q3" s="4" t="s">
        <v>36</v>
      </c>
      <c r="R3" s="4" t="s">
        <v>36</v>
      </c>
      <c r="S3" s="4" t="s">
        <v>36</v>
      </c>
      <c r="T3" s="4" t="s">
        <v>36</v>
      </c>
      <c r="U3" s="4" t="s">
        <v>36</v>
      </c>
      <c r="V3" s="4" t="s">
        <v>36</v>
      </c>
      <c r="W3" s="4" t="s">
        <v>36</v>
      </c>
      <c r="X3" s="4" t="s">
        <v>36</v>
      </c>
      <c r="Y3" s="4" t="s">
        <v>36</v>
      </c>
      <c r="Z3" s="4" t="s">
        <v>36</v>
      </c>
      <c r="AA3" s="10"/>
      <c r="AB3" s="10"/>
      <c r="AC3" s="10"/>
      <c r="AD3" s="10"/>
      <c r="AE3" s="10"/>
      <c r="AF3" s="10"/>
      <c r="AG3" s="10"/>
      <c r="AH3" s="10"/>
      <c r="AI3" s="46"/>
    </row>
    <row r="4" spans="1:36">
      <c r="A4" s="11">
        <v>1</v>
      </c>
      <c r="B4" s="11" t="s">
        <v>37</v>
      </c>
      <c r="C4" s="12" t="s">
        <v>38</v>
      </c>
      <c r="D4" s="11" t="s">
        <v>39</v>
      </c>
      <c r="E4" s="13">
        <v>92</v>
      </c>
      <c r="F4" s="13">
        <v>95</v>
      </c>
      <c r="G4" s="13">
        <v>93</v>
      </c>
      <c r="H4" s="13">
        <v>95</v>
      </c>
      <c r="I4" s="13">
        <v>92</v>
      </c>
      <c r="J4" s="13">
        <v>85</v>
      </c>
      <c r="K4" s="13" t="s">
        <v>40</v>
      </c>
      <c r="L4" s="13">
        <v>96</v>
      </c>
      <c r="M4" s="13">
        <v>96</v>
      </c>
      <c r="N4" s="13">
        <v>96</v>
      </c>
      <c r="O4" s="13">
        <v>95</v>
      </c>
      <c r="P4" s="13">
        <v>95</v>
      </c>
      <c r="Q4" s="13">
        <v>98</v>
      </c>
      <c r="R4" s="13">
        <v>93</v>
      </c>
      <c r="S4" s="13">
        <v>99</v>
      </c>
      <c r="T4" s="13" t="s">
        <v>40</v>
      </c>
      <c r="U4" s="13" t="s">
        <v>40</v>
      </c>
      <c r="V4" s="13">
        <v>95</v>
      </c>
      <c r="W4" s="13">
        <v>91</v>
      </c>
      <c r="X4" s="13">
        <v>96</v>
      </c>
      <c r="Y4" s="13">
        <v>99</v>
      </c>
      <c r="Z4" s="13">
        <v>98</v>
      </c>
      <c r="AA4" s="14">
        <v>98.5</v>
      </c>
      <c r="AB4" s="14">
        <f t="shared" ref="AB4:AB6" si="0">SUM($E$2:$J$2)+SUM($L$2:$S$2)+SUM($V$2:$X$2)</f>
        <v>36</v>
      </c>
      <c r="AC4" s="15">
        <f t="shared" ref="AC4:AC6" si="1">($E$2*E4+$F$2*F4+$G$2*G4+$H$2*H4+$I$2*I4+$J$2*J4+$L$2*L4+$M$2*M4+$N$2*N4+$O$2*O4+$P$2*P4+$Q$2*Q4+$R$2*R4+$S$2*S4+$V$2*V4+$W$2*W4+$X$2*X4)/$AB$5</f>
        <v>94.4444444444444</v>
      </c>
      <c r="AD4" s="14">
        <v>76.8</v>
      </c>
      <c r="AE4" s="14">
        <v>0</v>
      </c>
      <c r="AF4" s="14">
        <v>4.78</v>
      </c>
      <c r="AG4" s="15">
        <f t="shared" ref="AG4:AG61" si="2">AA4*0.2+AC4*0.7+AD4*0.05+AE4*0.05+AF4</f>
        <v>94.4311111111111</v>
      </c>
      <c r="AH4" s="16">
        <v>3.757</v>
      </c>
      <c r="AI4" s="14" t="s">
        <v>41</v>
      </c>
    </row>
    <row r="5" spans="1:36">
      <c r="A5" s="11">
        <v>2</v>
      </c>
      <c r="B5" s="11" t="s">
        <v>42</v>
      </c>
      <c r="C5" s="12" t="s">
        <v>43</v>
      </c>
      <c r="D5" s="11" t="s">
        <v>44</v>
      </c>
      <c r="E5" s="13">
        <v>92</v>
      </c>
      <c r="F5" s="13">
        <v>95</v>
      </c>
      <c r="G5" s="13">
        <v>88</v>
      </c>
      <c r="H5" s="13">
        <v>83</v>
      </c>
      <c r="I5" s="13">
        <v>90</v>
      </c>
      <c r="J5" s="13">
        <v>95</v>
      </c>
      <c r="K5" s="13" t="s">
        <v>40</v>
      </c>
      <c r="L5" s="13">
        <v>93</v>
      </c>
      <c r="M5" s="13">
        <v>90</v>
      </c>
      <c r="N5" s="13">
        <v>94</v>
      </c>
      <c r="O5" s="13">
        <v>95</v>
      </c>
      <c r="P5" s="13">
        <v>95</v>
      </c>
      <c r="Q5" s="13">
        <v>94</v>
      </c>
      <c r="R5" s="13">
        <v>82</v>
      </c>
      <c r="S5" s="13">
        <v>87</v>
      </c>
      <c r="T5" s="13" t="s">
        <v>40</v>
      </c>
      <c r="U5" s="13" t="s">
        <v>40</v>
      </c>
      <c r="V5" s="13">
        <v>92</v>
      </c>
      <c r="W5" s="13">
        <v>90</v>
      </c>
      <c r="X5" s="13">
        <v>88</v>
      </c>
      <c r="Y5" s="13">
        <v>92</v>
      </c>
      <c r="Z5" s="13">
        <v>100</v>
      </c>
      <c r="AA5" s="14">
        <v>96</v>
      </c>
      <c r="AB5" s="14">
        <f t="shared" si="0"/>
        <v>36</v>
      </c>
      <c r="AC5" s="15">
        <f t="shared" si="1"/>
        <v>90.4305555555556</v>
      </c>
      <c r="AD5" s="14">
        <v>74.5</v>
      </c>
      <c r="AE5" s="14">
        <v>0</v>
      </c>
      <c r="AF5" s="14">
        <v>5</v>
      </c>
      <c r="AG5" s="15">
        <f t="shared" si="2"/>
        <v>91.2263888888889</v>
      </c>
      <c r="AH5" s="16">
        <v>3.131</v>
      </c>
      <c r="AI5" s="14" t="s">
        <v>45</v>
      </c>
    </row>
    <row r="6" ht="15" spans="1:36">
      <c r="A6" s="17">
        <v>3</v>
      </c>
      <c r="B6" s="17" t="s">
        <v>42</v>
      </c>
      <c r="C6" s="18" t="s">
        <v>46</v>
      </c>
      <c r="D6" s="17" t="s">
        <v>47</v>
      </c>
      <c r="E6" s="19">
        <v>82</v>
      </c>
      <c r="F6" s="19">
        <v>95</v>
      </c>
      <c r="G6" s="19">
        <v>85</v>
      </c>
      <c r="H6" s="19">
        <v>86</v>
      </c>
      <c r="I6" s="19">
        <v>91</v>
      </c>
      <c r="J6" s="19">
        <v>85</v>
      </c>
      <c r="K6" s="19" t="s">
        <v>40</v>
      </c>
      <c r="L6" s="19">
        <v>94</v>
      </c>
      <c r="M6" s="19">
        <v>86</v>
      </c>
      <c r="N6" s="19">
        <v>98</v>
      </c>
      <c r="O6" s="19">
        <v>85</v>
      </c>
      <c r="P6" s="19">
        <v>95</v>
      </c>
      <c r="Q6" s="19">
        <v>90</v>
      </c>
      <c r="R6" s="19">
        <v>88</v>
      </c>
      <c r="S6" s="19">
        <v>89</v>
      </c>
      <c r="T6" s="19" t="s">
        <v>40</v>
      </c>
      <c r="U6" s="19" t="s">
        <v>40</v>
      </c>
      <c r="V6" s="19">
        <v>86</v>
      </c>
      <c r="W6" s="19">
        <v>88</v>
      </c>
      <c r="X6" s="19">
        <v>87</v>
      </c>
      <c r="Y6" s="19">
        <v>98</v>
      </c>
      <c r="Z6" s="19">
        <v>100</v>
      </c>
      <c r="AA6" s="20">
        <v>99</v>
      </c>
      <c r="AB6" s="20">
        <f t="shared" si="0"/>
        <v>36</v>
      </c>
      <c r="AC6" s="21">
        <f t="shared" si="1"/>
        <v>89.0277777777778</v>
      </c>
      <c r="AD6" s="20">
        <v>62.1</v>
      </c>
      <c r="AE6" s="20">
        <v>0</v>
      </c>
      <c r="AF6" s="20">
        <v>5</v>
      </c>
      <c r="AG6" s="21">
        <f t="shared" si="2"/>
        <v>90.2244444444444</v>
      </c>
      <c r="AH6" s="22">
        <v>3.494</v>
      </c>
      <c r="AI6" s="20" t="s">
        <v>48</v>
      </c>
      <c r="AJ6" s="23" t="s">
        <v>49</v>
      </c>
    </row>
    <row r="7" ht="15" spans="1:36">
      <c r="A7" s="24">
        <v>4</v>
      </c>
      <c r="B7" s="24" t="s">
        <v>37</v>
      </c>
      <c r="C7" s="25" t="s">
        <v>50</v>
      </c>
      <c r="D7" s="24" t="s">
        <v>51</v>
      </c>
      <c r="E7" s="26">
        <v>94</v>
      </c>
      <c r="F7" s="26">
        <v>85</v>
      </c>
      <c r="G7" s="26">
        <v>90</v>
      </c>
      <c r="H7" s="26">
        <v>81</v>
      </c>
      <c r="I7" s="26">
        <v>83</v>
      </c>
      <c r="J7" s="26">
        <v>85</v>
      </c>
      <c r="K7" s="26">
        <v>91</v>
      </c>
      <c r="L7" s="26" t="s">
        <v>40</v>
      </c>
      <c r="M7" s="26">
        <v>88</v>
      </c>
      <c r="N7" s="26">
        <v>98</v>
      </c>
      <c r="O7" s="26">
        <v>85</v>
      </c>
      <c r="P7" s="26">
        <v>95</v>
      </c>
      <c r="Q7" s="26">
        <v>94</v>
      </c>
      <c r="R7" s="26">
        <v>86</v>
      </c>
      <c r="S7" s="26">
        <v>95</v>
      </c>
      <c r="T7" s="26">
        <v>88</v>
      </c>
      <c r="U7" s="26">
        <v>91</v>
      </c>
      <c r="V7" s="26" t="s">
        <v>40</v>
      </c>
      <c r="W7" s="26" t="s">
        <v>40</v>
      </c>
      <c r="X7" s="26">
        <v>91</v>
      </c>
      <c r="Y7" s="26">
        <v>93</v>
      </c>
      <c r="Z7" s="26">
        <v>100</v>
      </c>
      <c r="AA7" s="27">
        <v>96.5</v>
      </c>
      <c r="AB7" s="27">
        <f t="shared" ref="AB7:AB10" si="3">SUM($E$2:$K$2)+SUM($M$2:$U$2)+$X$2</f>
        <v>36</v>
      </c>
      <c r="AC7" s="28">
        <f t="shared" ref="AC7:AC10" si="4">($E$2*E7+$F$2*F7+$G$2*G7+$H$2*H7+$I$2*I7+$J$2*J7+$K$2*K7+$M$2*M7+$N$2*N7+$O$2*O7+$P$2*P7+$Q$2*Q7+$R$2*R7+$S$2*S7+$T$2*T7+$U$2*U7+$X$2*X7)/AB7</f>
        <v>89.0972222222222</v>
      </c>
      <c r="AD7" s="27">
        <v>68.4</v>
      </c>
      <c r="AE7" s="27">
        <v>0</v>
      </c>
      <c r="AF7" s="27">
        <v>5</v>
      </c>
      <c r="AG7" s="28">
        <f t="shared" si="2"/>
        <v>90.0880555555556</v>
      </c>
      <c r="AH7" s="29">
        <v>3.382</v>
      </c>
      <c r="AI7" s="27" t="s">
        <v>45</v>
      </c>
    </row>
    <row r="8" spans="1:36">
      <c r="A8" s="11">
        <v>5</v>
      </c>
      <c r="B8" s="11" t="s">
        <v>42</v>
      </c>
      <c r="C8" s="12" t="s">
        <v>52</v>
      </c>
      <c r="D8" s="11" t="s">
        <v>53</v>
      </c>
      <c r="E8" s="13">
        <v>92</v>
      </c>
      <c r="F8" s="13">
        <v>95</v>
      </c>
      <c r="G8" s="13">
        <v>83</v>
      </c>
      <c r="H8" s="13">
        <v>84</v>
      </c>
      <c r="I8" s="13">
        <v>84</v>
      </c>
      <c r="J8" s="13">
        <v>85</v>
      </c>
      <c r="K8" s="13" t="s">
        <v>40</v>
      </c>
      <c r="L8" s="13">
        <v>95</v>
      </c>
      <c r="M8" s="13">
        <v>78</v>
      </c>
      <c r="N8" s="13">
        <v>98</v>
      </c>
      <c r="O8" s="13">
        <v>95</v>
      </c>
      <c r="P8" s="13">
        <v>95</v>
      </c>
      <c r="Q8" s="13">
        <v>88</v>
      </c>
      <c r="R8" s="13">
        <v>83</v>
      </c>
      <c r="S8" s="13">
        <v>91</v>
      </c>
      <c r="T8" s="13" t="s">
        <v>40</v>
      </c>
      <c r="U8" s="13" t="s">
        <v>40</v>
      </c>
      <c r="V8" s="13">
        <v>86</v>
      </c>
      <c r="W8" s="13">
        <v>88</v>
      </c>
      <c r="X8" s="13">
        <v>88</v>
      </c>
      <c r="Y8" s="13">
        <v>91</v>
      </c>
      <c r="Z8" s="13">
        <v>96</v>
      </c>
      <c r="AA8" s="14">
        <v>93.5</v>
      </c>
      <c r="AB8" s="14">
        <f>SUM($E$2:$J$2)+SUM($L$2:$S$2)+SUM($V$2:$X$2)</f>
        <v>36</v>
      </c>
      <c r="AC8" s="15">
        <f>($E$2*E8+$F$2*F8+$G$2*G8+$H$2*H8+$I$2*I8+$J$2*J8+$L$2*L8+$M$2*M8+$N$2*N8+$O$2*O8+$P$2*P8+$Q$2*Q8+$R$2*R8+$S$2*S8+$V$2*V8+$W$2*W8+$X$2*X8)/$AB$5</f>
        <v>88.9722222222222</v>
      </c>
      <c r="AD8" s="14">
        <v>60.3</v>
      </c>
      <c r="AE8" s="14">
        <v>0</v>
      </c>
      <c r="AF8" s="14">
        <v>5</v>
      </c>
      <c r="AG8" s="15">
        <f t="shared" si="2"/>
        <v>88.9955555555556</v>
      </c>
      <c r="AH8" s="16">
        <v>3.285</v>
      </c>
      <c r="AI8" s="14" t="s">
        <v>48</v>
      </c>
    </row>
    <row r="9" spans="1:36">
      <c r="A9" s="11">
        <v>6</v>
      </c>
      <c r="B9" s="11" t="s">
        <v>37</v>
      </c>
      <c r="C9" s="12" t="s">
        <v>54</v>
      </c>
      <c r="D9" s="11" t="s">
        <v>55</v>
      </c>
      <c r="E9" s="13">
        <v>91</v>
      </c>
      <c r="F9" s="13">
        <v>85</v>
      </c>
      <c r="G9" s="13">
        <v>84</v>
      </c>
      <c r="H9" s="13">
        <v>87</v>
      </c>
      <c r="I9" s="13">
        <v>66</v>
      </c>
      <c r="J9" s="13">
        <v>85</v>
      </c>
      <c r="K9" s="13">
        <v>82</v>
      </c>
      <c r="L9" s="13" t="s">
        <v>40</v>
      </c>
      <c r="M9" s="13">
        <v>70</v>
      </c>
      <c r="N9" s="13">
        <v>84</v>
      </c>
      <c r="O9" s="13">
        <v>85</v>
      </c>
      <c r="P9" s="13">
        <v>95</v>
      </c>
      <c r="Q9" s="13">
        <v>81</v>
      </c>
      <c r="R9" s="13">
        <v>82</v>
      </c>
      <c r="S9" s="13">
        <v>90</v>
      </c>
      <c r="T9" s="13">
        <v>80</v>
      </c>
      <c r="U9" s="13">
        <v>91</v>
      </c>
      <c r="V9" s="13" t="s">
        <v>40</v>
      </c>
      <c r="W9" s="13" t="s">
        <v>40</v>
      </c>
      <c r="X9" s="13">
        <v>83</v>
      </c>
      <c r="Y9" s="13">
        <v>95</v>
      </c>
      <c r="Z9" s="13">
        <v>98</v>
      </c>
      <c r="AA9" s="14">
        <v>96.5</v>
      </c>
      <c r="AB9" s="14">
        <f t="shared" si="3"/>
        <v>36</v>
      </c>
      <c r="AC9" s="15">
        <f t="shared" si="4"/>
        <v>83.875</v>
      </c>
      <c r="AD9" s="14">
        <v>80.3</v>
      </c>
      <c r="AE9" s="14">
        <v>0</v>
      </c>
      <c r="AF9" s="14">
        <v>4.65</v>
      </c>
      <c r="AG9" s="15">
        <f t="shared" si="2"/>
        <v>86.6775</v>
      </c>
      <c r="AH9" s="16">
        <v>3.124</v>
      </c>
      <c r="AI9" s="14" t="s">
        <v>45</v>
      </c>
    </row>
    <row r="10" spans="1:36">
      <c r="A10" s="11">
        <v>7</v>
      </c>
      <c r="B10" s="11" t="s">
        <v>37</v>
      </c>
      <c r="C10" s="12" t="s">
        <v>56</v>
      </c>
      <c r="D10" s="11" t="s">
        <v>57</v>
      </c>
      <c r="E10" s="13">
        <v>95</v>
      </c>
      <c r="F10" s="13">
        <v>75</v>
      </c>
      <c r="G10" s="13">
        <v>80</v>
      </c>
      <c r="H10" s="13">
        <v>84</v>
      </c>
      <c r="I10" s="13">
        <v>81</v>
      </c>
      <c r="J10" s="13">
        <v>85</v>
      </c>
      <c r="K10" s="13">
        <v>91</v>
      </c>
      <c r="L10" s="13" t="s">
        <v>40</v>
      </c>
      <c r="M10" s="13">
        <v>75</v>
      </c>
      <c r="N10" s="13">
        <v>86</v>
      </c>
      <c r="O10" s="13">
        <v>85</v>
      </c>
      <c r="P10" s="13">
        <v>85</v>
      </c>
      <c r="Q10" s="13">
        <v>80</v>
      </c>
      <c r="R10" s="13">
        <v>85</v>
      </c>
      <c r="S10" s="13">
        <v>88</v>
      </c>
      <c r="T10" s="13">
        <v>77</v>
      </c>
      <c r="U10" s="13">
        <v>83</v>
      </c>
      <c r="V10" s="13" t="s">
        <v>40</v>
      </c>
      <c r="W10" s="13" t="s">
        <v>40</v>
      </c>
      <c r="X10" s="13">
        <v>90</v>
      </c>
      <c r="Y10" s="13">
        <v>96</v>
      </c>
      <c r="Z10" s="13">
        <v>100</v>
      </c>
      <c r="AA10" s="14">
        <v>98</v>
      </c>
      <c r="AB10" s="14">
        <f t="shared" si="3"/>
        <v>36</v>
      </c>
      <c r="AC10" s="15">
        <f t="shared" si="4"/>
        <v>83.875</v>
      </c>
      <c r="AD10" s="14">
        <v>78.1</v>
      </c>
      <c r="AE10" s="14">
        <v>0</v>
      </c>
      <c r="AF10" s="14">
        <v>4.35</v>
      </c>
      <c r="AG10" s="15">
        <f t="shared" si="2"/>
        <v>86.5675</v>
      </c>
      <c r="AH10" s="16">
        <v>2.95</v>
      </c>
      <c r="AI10" s="14" t="s">
        <v>45</v>
      </c>
    </row>
    <row r="11" spans="1:36">
      <c r="A11" s="11">
        <v>8</v>
      </c>
      <c r="B11" s="11" t="s">
        <v>42</v>
      </c>
      <c r="C11" s="12" t="s">
        <v>58</v>
      </c>
      <c r="D11" s="11" t="s">
        <v>59</v>
      </c>
      <c r="E11" s="13">
        <v>97</v>
      </c>
      <c r="F11" s="13">
        <v>85</v>
      </c>
      <c r="G11" s="13">
        <v>90</v>
      </c>
      <c r="H11" s="13">
        <v>78</v>
      </c>
      <c r="I11" s="13">
        <v>90</v>
      </c>
      <c r="J11" s="13">
        <v>85</v>
      </c>
      <c r="K11" s="13" t="s">
        <v>40</v>
      </c>
      <c r="L11" s="13">
        <v>95</v>
      </c>
      <c r="M11" s="13">
        <v>90</v>
      </c>
      <c r="N11" s="13">
        <v>98</v>
      </c>
      <c r="O11" s="13">
        <v>85</v>
      </c>
      <c r="P11" s="13">
        <v>95</v>
      </c>
      <c r="Q11" s="13">
        <v>87</v>
      </c>
      <c r="R11" s="13">
        <v>94</v>
      </c>
      <c r="S11" s="13">
        <v>95</v>
      </c>
      <c r="T11" s="13" t="s">
        <v>40</v>
      </c>
      <c r="U11" s="13" t="s">
        <v>40</v>
      </c>
      <c r="V11" s="13">
        <v>86</v>
      </c>
      <c r="W11" s="13">
        <v>90</v>
      </c>
      <c r="X11" s="13">
        <v>83</v>
      </c>
      <c r="Y11" s="13">
        <v>99</v>
      </c>
      <c r="Z11" s="13">
        <v>90</v>
      </c>
      <c r="AA11" s="14">
        <v>94.5</v>
      </c>
      <c r="AB11" s="14">
        <f>SUM($E$2:$J$2)+SUM($L$2:$S$2)+SUM($V$2:$X$2)</f>
        <v>36</v>
      </c>
      <c r="AC11" s="15">
        <f>($E$2*E11+$F$2*F11+$G$2*G11+$H$2*H11+$I$2*I11+$J$2*J11+$L$2*L11+$M$2*M11+$N$2*N11+$O$2*O11+$P$2*P11+$Q$2*Q11+$R$2*R11+$S$2*S11+$V$2*V11+$W$2*W11+$X$2*X11)/$AB$5</f>
        <v>89.1944444444444</v>
      </c>
      <c r="AD11" s="14">
        <v>71.8</v>
      </c>
      <c r="AE11" s="14">
        <v>0</v>
      </c>
      <c r="AF11" s="14">
        <v>0.25</v>
      </c>
      <c r="AG11" s="15">
        <f t="shared" si="2"/>
        <v>85.1761111111111</v>
      </c>
      <c r="AH11" s="16">
        <v>3.633</v>
      </c>
      <c r="AI11" s="14" t="s">
        <v>45</v>
      </c>
    </row>
    <row r="12" spans="1:36">
      <c r="A12" s="11">
        <v>9</v>
      </c>
      <c r="B12" s="11" t="s">
        <v>42</v>
      </c>
      <c r="C12" s="12" t="s">
        <v>60</v>
      </c>
      <c r="D12" s="11" t="s">
        <v>61</v>
      </c>
      <c r="E12" s="13">
        <v>89</v>
      </c>
      <c r="F12" s="13">
        <v>85</v>
      </c>
      <c r="G12" s="13">
        <v>78</v>
      </c>
      <c r="H12" s="13">
        <v>73</v>
      </c>
      <c r="I12" s="13">
        <v>85</v>
      </c>
      <c r="J12" s="13">
        <v>75</v>
      </c>
      <c r="K12" s="13">
        <v>84</v>
      </c>
      <c r="L12" s="13" t="s">
        <v>40</v>
      </c>
      <c r="M12" s="13">
        <v>69</v>
      </c>
      <c r="N12" s="13">
        <v>88</v>
      </c>
      <c r="O12" s="13">
        <v>95</v>
      </c>
      <c r="P12" s="13">
        <v>95</v>
      </c>
      <c r="Q12" s="13">
        <v>87</v>
      </c>
      <c r="R12" s="13">
        <v>86</v>
      </c>
      <c r="S12" s="13">
        <v>82</v>
      </c>
      <c r="T12" s="13">
        <v>75</v>
      </c>
      <c r="U12" s="13">
        <v>92</v>
      </c>
      <c r="V12" s="13" t="s">
        <v>40</v>
      </c>
      <c r="W12" s="13" t="s">
        <v>40</v>
      </c>
      <c r="X12" s="13">
        <v>71</v>
      </c>
      <c r="Y12" s="13">
        <v>90</v>
      </c>
      <c r="Z12" s="13">
        <v>94</v>
      </c>
      <c r="AA12" s="14">
        <v>92</v>
      </c>
      <c r="AB12" s="14">
        <f t="shared" ref="AB12:AB15" si="5">SUM($E$2:$K$2)+SUM($M$2:$U$2)+$X$2</f>
        <v>36</v>
      </c>
      <c r="AC12" s="15">
        <f t="shared" ref="AC12:AC15" si="6">($E$2*E12+$F$2*F12+$G$2*G12+$H$2*H12+$I$2*I12+$J$2*J12+$K$2*K12+$M$2*M12+$N$2*N12+$O$2*O12+$P$2*P12+$Q$2*Q12+$R$2*R12+$S$2*S12+$T$2*T12+$U$2*U12+$X$2*X12)/AB12</f>
        <v>83.1666666666667</v>
      </c>
      <c r="AD12" s="14">
        <v>54.7</v>
      </c>
      <c r="AE12" s="14">
        <v>0</v>
      </c>
      <c r="AF12" s="14">
        <v>4.45</v>
      </c>
      <c r="AG12" s="15">
        <f t="shared" si="2"/>
        <v>83.8016666666667</v>
      </c>
      <c r="AH12" s="16">
        <v>2.741</v>
      </c>
      <c r="AI12" s="14"/>
    </row>
    <row r="13" spans="1:36">
      <c r="A13" s="11">
        <v>10</v>
      </c>
      <c r="B13" s="11" t="s">
        <v>37</v>
      </c>
      <c r="C13" s="12" t="s">
        <v>62</v>
      </c>
      <c r="D13" s="11" t="s">
        <v>63</v>
      </c>
      <c r="E13" s="13">
        <v>88</v>
      </c>
      <c r="F13" s="13">
        <v>85</v>
      </c>
      <c r="G13" s="13">
        <v>83</v>
      </c>
      <c r="H13" s="13">
        <v>81</v>
      </c>
      <c r="I13" s="13">
        <v>83</v>
      </c>
      <c r="J13" s="13">
        <v>95</v>
      </c>
      <c r="K13" s="13">
        <v>90</v>
      </c>
      <c r="L13" s="13" t="s">
        <v>40</v>
      </c>
      <c r="M13" s="13">
        <v>73</v>
      </c>
      <c r="N13" s="13">
        <v>86</v>
      </c>
      <c r="O13" s="13">
        <v>95</v>
      </c>
      <c r="P13" s="13">
        <v>95</v>
      </c>
      <c r="Q13" s="13">
        <v>90</v>
      </c>
      <c r="R13" s="13">
        <v>85</v>
      </c>
      <c r="S13" s="13">
        <v>91</v>
      </c>
      <c r="T13" s="13">
        <v>80</v>
      </c>
      <c r="U13" s="13">
        <v>90</v>
      </c>
      <c r="V13" s="13" t="s">
        <v>40</v>
      </c>
      <c r="W13" s="13" t="s">
        <v>40</v>
      </c>
      <c r="X13" s="13">
        <v>88</v>
      </c>
      <c r="Y13" s="13">
        <v>88</v>
      </c>
      <c r="Z13" s="13">
        <v>87</v>
      </c>
      <c r="AA13" s="14">
        <v>87.5</v>
      </c>
      <c r="AB13" s="14">
        <f t="shared" si="5"/>
        <v>36</v>
      </c>
      <c r="AC13" s="15">
        <f t="shared" si="6"/>
        <v>86.7638888888889</v>
      </c>
      <c r="AD13" s="14">
        <v>75.8</v>
      </c>
      <c r="AE13" s="14">
        <v>0</v>
      </c>
      <c r="AF13" s="14">
        <v>1.25</v>
      </c>
      <c r="AG13" s="15">
        <f t="shared" si="2"/>
        <v>83.2747222222222</v>
      </c>
      <c r="AH13" s="16">
        <v>2.999</v>
      </c>
      <c r="AI13" s="14" t="s">
        <v>45</v>
      </c>
    </row>
    <row r="14" spans="1:36">
      <c r="A14" s="11">
        <v>11</v>
      </c>
      <c r="B14" s="11" t="s">
        <v>42</v>
      </c>
      <c r="C14" s="12" t="s">
        <v>64</v>
      </c>
      <c r="D14" s="11" t="s">
        <v>65</v>
      </c>
      <c r="E14" s="13">
        <v>89</v>
      </c>
      <c r="F14" s="13">
        <v>65</v>
      </c>
      <c r="G14" s="13">
        <v>77</v>
      </c>
      <c r="H14" s="13">
        <v>71</v>
      </c>
      <c r="I14" s="13">
        <v>65</v>
      </c>
      <c r="J14" s="13">
        <v>75</v>
      </c>
      <c r="K14" s="13">
        <v>74</v>
      </c>
      <c r="L14" s="13" t="s">
        <v>40</v>
      </c>
      <c r="M14" s="13">
        <v>75</v>
      </c>
      <c r="N14" s="13">
        <v>88</v>
      </c>
      <c r="O14" s="13">
        <v>85</v>
      </c>
      <c r="P14" s="13">
        <v>95</v>
      </c>
      <c r="Q14" s="13">
        <v>76</v>
      </c>
      <c r="R14" s="13">
        <v>85</v>
      </c>
      <c r="S14" s="13">
        <v>82</v>
      </c>
      <c r="T14" s="13">
        <v>71</v>
      </c>
      <c r="U14" s="13">
        <v>84</v>
      </c>
      <c r="V14" s="13" t="s">
        <v>40</v>
      </c>
      <c r="W14" s="13" t="s">
        <v>40</v>
      </c>
      <c r="X14" s="13">
        <v>77</v>
      </c>
      <c r="Y14" s="13">
        <v>98</v>
      </c>
      <c r="Z14" s="13">
        <v>100</v>
      </c>
      <c r="AA14" s="14">
        <v>99</v>
      </c>
      <c r="AB14" s="14">
        <f t="shared" si="5"/>
        <v>36</v>
      </c>
      <c r="AC14" s="15">
        <f t="shared" si="6"/>
        <v>77.8888888888889</v>
      </c>
      <c r="AD14" s="14">
        <v>67.2</v>
      </c>
      <c r="AE14" s="14">
        <v>0</v>
      </c>
      <c r="AF14" s="14">
        <v>4.6</v>
      </c>
      <c r="AG14" s="15">
        <f t="shared" si="2"/>
        <v>82.2822222222222</v>
      </c>
      <c r="AH14" s="16">
        <v>2.591</v>
      </c>
      <c r="AI14" s="14" t="s">
        <v>48</v>
      </c>
    </row>
    <row r="15" spans="1:36">
      <c r="A15" s="11">
        <v>12</v>
      </c>
      <c r="B15" s="11" t="s">
        <v>42</v>
      </c>
      <c r="C15" s="12" t="s">
        <v>66</v>
      </c>
      <c r="D15" s="11" t="s">
        <v>67</v>
      </c>
      <c r="E15" s="13">
        <v>94</v>
      </c>
      <c r="F15" s="13">
        <v>85</v>
      </c>
      <c r="G15" s="13">
        <v>88</v>
      </c>
      <c r="H15" s="13">
        <v>91</v>
      </c>
      <c r="I15" s="13">
        <v>84</v>
      </c>
      <c r="J15" s="13">
        <v>85</v>
      </c>
      <c r="K15" s="13">
        <v>86</v>
      </c>
      <c r="L15" s="13" t="s">
        <v>40</v>
      </c>
      <c r="M15" s="13">
        <v>77</v>
      </c>
      <c r="N15" s="13">
        <v>90</v>
      </c>
      <c r="O15" s="13">
        <v>85</v>
      </c>
      <c r="P15" s="13">
        <v>85</v>
      </c>
      <c r="Q15" s="13">
        <v>87</v>
      </c>
      <c r="R15" s="13">
        <v>87</v>
      </c>
      <c r="S15" s="13">
        <v>89</v>
      </c>
      <c r="T15" s="13">
        <v>78</v>
      </c>
      <c r="U15" s="13">
        <v>86</v>
      </c>
      <c r="V15" s="13" t="s">
        <v>40</v>
      </c>
      <c r="W15" s="13" t="s">
        <v>40</v>
      </c>
      <c r="X15" s="13">
        <v>92</v>
      </c>
      <c r="Y15" s="13">
        <v>91</v>
      </c>
      <c r="Z15" s="13">
        <v>90</v>
      </c>
      <c r="AA15" s="14">
        <v>90.5</v>
      </c>
      <c r="AB15" s="14">
        <f t="shared" si="5"/>
        <v>36</v>
      </c>
      <c r="AC15" s="15">
        <f t="shared" si="6"/>
        <v>86.7222222222222</v>
      </c>
      <c r="AD15" s="14">
        <v>65.3</v>
      </c>
      <c r="AE15" s="14">
        <v>0</v>
      </c>
      <c r="AF15" s="14">
        <v>0.15</v>
      </c>
      <c r="AG15" s="15">
        <f t="shared" si="2"/>
        <v>82.2205555555556</v>
      </c>
      <c r="AH15" s="16">
        <v>3.282</v>
      </c>
      <c r="AI15" s="14" t="s">
        <v>48</v>
      </c>
    </row>
    <row r="16" spans="1:36">
      <c r="A16" s="11">
        <v>13</v>
      </c>
      <c r="B16" s="11" t="s">
        <v>42</v>
      </c>
      <c r="C16" s="12" t="s">
        <v>68</v>
      </c>
      <c r="D16" s="11" t="s">
        <v>69</v>
      </c>
      <c r="E16" s="13">
        <v>87</v>
      </c>
      <c r="F16" s="13">
        <v>95</v>
      </c>
      <c r="G16" s="13">
        <v>76</v>
      </c>
      <c r="H16" s="13">
        <v>75</v>
      </c>
      <c r="I16" s="13">
        <v>81</v>
      </c>
      <c r="J16" s="13">
        <v>85</v>
      </c>
      <c r="K16" s="13" t="s">
        <v>40</v>
      </c>
      <c r="L16" s="13">
        <v>93</v>
      </c>
      <c r="M16" s="13">
        <v>69</v>
      </c>
      <c r="N16" s="13">
        <v>88</v>
      </c>
      <c r="O16" s="13">
        <v>95</v>
      </c>
      <c r="P16" s="13">
        <v>95</v>
      </c>
      <c r="Q16" s="13">
        <v>85</v>
      </c>
      <c r="R16" s="13">
        <v>84</v>
      </c>
      <c r="S16" s="13">
        <v>83</v>
      </c>
      <c r="T16" s="13" t="s">
        <v>40</v>
      </c>
      <c r="U16" s="13" t="s">
        <v>40</v>
      </c>
      <c r="V16" s="13">
        <v>79</v>
      </c>
      <c r="W16" s="13">
        <v>94</v>
      </c>
      <c r="X16" s="13">
        <v>75</v>
      </c>
      <c r="Y16" s="13">
        <v>91</v>
      </c>
      <c r="Z16" s="13">
        <v>93</v>
      </c>
      <c r="AA16" s="14">
        <v>92</v>
      </c>
      <c r="AB16" s="14">
        <f t="shared" ref="AB16:AB19" si="7">SUM($E$2:$J$2)+SUM($L$2:$S$2)+SUM($V$2:$X$2)</f>
        <v>36</v>
      </c>
      <c r="AC16" s="15">
        <f t="shared" ref="AC16:AC19" si="8">($E$2*E16+$F$2*F16+$G$2*G16+$H$2*H16+$I$2*I16+$J$2*J16+$L$2*L16+$M$2*M16+$N$2*N16+$O$2*O16+$P$2*P16+$Q$2*Q16+$R$2*R16+$S$2*S16+$V$2*V16+$W$2*W16+$X$2*X16)/$AB$5</f>
        <v>84.9305555555556</v>
      </c>
      <c r="AD16" s="14">
        <v>69.5</v>
      </c>
      <c r="AE16" s="14">
        <v>0</v>
      </c>
      <c r="AF16" s="14">
        <v>0.65</v>
      </c>
      <c r="AG16" s="15">
        <f t="shared" si="2"/>
        <v>81.9763888888889</v>
      </c>
      <c r="AH16" s="16">
        <v>2.939</v>
      </c>
      <c r="AI16" s="14" t="s">
        <v>48</v>
      </c>
    </row>
    <row r="17" spans="1:36">
      <c r="A17" s="11">
        <v>14</v>
      </c>
      <c r="B17" s="11" t="s">
        <v>37</v>
      </c>
      <c r="C17" s="12" t="s">
        <v>70</v>
      </c>
      <c r="D17" s="11" t="s">
        <v>71</v>
      </c>
      <c r="E17" s="13">
        <v>88</v>
      </c>
      <c r="F17" s="13">
        <v>85</v>
      </c>
      <c r="G17" s="13">
        <v>83</v>
      </c>
      <c r="H17" s="13">
        <v>73</v>
      </c>
      <c r="I17" s="13">
        <v>84</v>
      </c>
      <c r="J17" s="13">
        <v>85</v>
      </c>
      <c r="K17" s="13" t="s">
        <v>40</v>
      </c>
      <c r="L17" s="13">
        <v>93</v>
      </c>
      <c r="M17" s="13">
        <v>81</v>
      </c>
      <c r="N17" s="13">
        <v>95</v>
      </c>
      <c r="O17" s="13">
        <v>85</v>
      </c>
      <c r="P17" s="13">
        <v>95</v>
      </c>
      <c r="Q17" s="13">
        <v>83</v>
      </c>
      <c r="R17" s="13">
        <v>78</v>
      </c>
      <c r="S17" s="13">
        <v>95</v>
      </c>
      <c r="T17" s="13" t="s">
        <v>40</v>
      </c>
      <c r="U17" s="13" t="s">
        <v>40</v>
      </c>
      <c r="V17" s="13">
        <v>92</v>
      </c>
      <c r="W17" s="13">
        <v>90</v>
      </c>
      <c r="X17" s="13">
        <v>81</v>
      </c>
      <c r="Y17" s="13">
        <v>91</v>
      </c>
      <c r="Z17" s="13">
        <v>88</v>
      </c>
      <c r="AA17" s="14">
        <v>89.5</v>
      </c>
      <c r="AB17" s="14">
        <f t="shared" si="7"/>
        <v>36</v>
      </c>
      <c r="AC17" s="15">
        <f t="shared" si="8"/>
        <v>86.0416666666667</v>
      </c>
      <c r="AD17" s="14">
        <v>72.7</v>
      </c>
      <c r="AE17" s="14">
        <v>0</v>
      </c>
      <c r="AF17" s="14">
        <v>0</v>
      </c>
      <c r="AG17" s="15">
        <f t="shared" si="2"/>
        <v>81.7641666666667</v>
      </c>
      <c r="AH17" s="16">
        <v>3.122</v>
      </c>
      <c r="AI17" s="14" t="s">
        <v>48</v>
      </c>
    </row>
    <row r="18" ht="15" spans="1:36">
      <c r="A18" s="17">
        <v>15</v>
      </c>
      <c r="B18" s="17" t="s">
        <v>37</v>
      </c>
      <c r="C18" s="18" t="s">
        <v>72</v>
      </c>
      <c r="D18" s="17" t="s">
        <v>73</v>
      </c>
      <c r="E18" s="19">
        <v>94</v>
      </c>
      <c r="F18" s="19">
        <v>85</v>
      </c>
      <c r="G18" s="19">
        <v>82</v>
      </c>
      <c r="H18" s="19">
        <v>82</v>
      </c>
      <c r="I18" s="19">
        <v>83</v>
      </c>
      <c r="J18" s="19">
        <v>85</v>
      </c>
      <c r="K18" s="19" t="s">
        <v>40</v>
      </c>
      <c r="L18" s="19">
        <v>95</v>
      </c>
      <c r="M18" s="19">
        <v>84</v>
      </c>
      <c r="N18" s="19">
        <v>88</v>
      </c>
      <c r="O18" s="19">
        <v>85</v>
      </c>
      <c r="P18" s="19">
        <v>85</v>
      </c>
      <c r="Q18" s="19">
        <v>95</v>
      </c>
      <c r="R18" s="19">
        <v>93</v>
      </c>
      <c r="S18" s="19">
        <v>95</v>
      </c>
      <c r="T18" s="19" t="s">
        <v>40</v>
      </c>
      <c r="U18" s="19" t="s">
        <v>40</v>
      </c>
      <c r="V18" s="19">
        <v>95</v>
      </c>
      <c r="W18" s="19">
        <v>90</v>
      </c>
      <c r="X18" s="19">
        <v>75</v>
      </c>
      <c r="Y18" s="19">
        <v>88</v>
      </c>
      <c r="Z18" s="19">
        <v>88</v>
      </c>
      <c r="AA18" s="20">
        <v>88</v>
      </c>
      <c r="AB18" s="20">
        <f t="shared" si="7"/>
        <v>36</v>
      </c>
      <c r="AC18" s="21">
        <f t="shared" si="8"/>
        <v>87.7777777777778</v>
      </c>
      <c r="AD18" s="20">
        <v>48.4</v>
      </c>
      <c r="AE18" s="20">
        <v>0</v>
      </c>
      <c r="AF18" s="20">
        <v>0</v>
      </c>
      <c r="AG18" s="21">
        <f t="shared" si="2"/>
        <v>81.4644444444444</v>
      </c>
      <c r="AH18" s="22">
        <v>3.426</v>
      </c>
      <c r="AI18" s="20"/>
      <c r="AJ18" s="23" t="s">
        <v>74</v>
      </c>
    </row>
    <row r="19" ht="15" spans="1:36">
      <c r="A19" s="24">
        <v>16</v>
      </c>
      <c r="B19" s="24" t="s">
        <v>37</v>
      </c>
      <c r="C19" s="25" t="s">
        <v>75</v>
      </c>
      <c r="D19" s="24" t="s">
        <v>76</v>
      </c>
      <c r="E19" s="26">
        <v>92</v>
      </c>
      <c r="F19" s="26">
        <v>85</v>
      </c>
      <c r="G19" s="26">
        <v>86</v>
      </c>
      <c r="H19" s="26">
        <v>81</v>
      </c>
      <c r="I19" s="26">
        <v>92</v>
      </c>
      <c r="J19" s="26">
        <v>75</v>
      </c>
      <c r="K19" s="26" t="s">
        <v>40</v>
      </c>
      <c r="L19" s="26">
        <v>90</v>
      </c>
      <c r="M19" s="26">
        <v>66</v>
      </c>
      <c r="N19" s="26">
        <v>84</v>
      </c>
      <c r="O19" s="26">
        <v>95</v>
      </c>
      <c r="P19" s="26">
        <v>95</v>
      </c>
      <c r="Q19" s="26">
        <v>90</v>
      </c>
      <c r="R19" s="26">
        <v>76</v>
      </c>
      <c r="S19" s="26">
        <v>97</v>
      </c>
      <c r="T19" s="26" t="s">
        <v>40</v>
      </c>
      <c r="U19" s="26" t="s">
        <v>40</v>
      </c>
      <c r="V19" s="26">
        <v>84</v>
      </c>
      <c r="W19" s="26">
        <v>79</v>
      </c>
      <c r="X19" s="26">
        <v>80</v>
      </c>
      <c r="Y19" s="26">
        <v>88</v>
      </c>
      <c r="Z19" s="26">
        <v>90</v>
      </c>
      <c r="AA19" s="27">
        <v>89</v>
      </c>
      <c r="AB19" s="27">
        <f t="shared" si="7"/>
        <v>36</v>
      </c>
      <c r="AC19" s="28">
        <f t="shared" si="8"/>
        <v>85.8194444444444</v>
      </c>
      <c r="AD19" s="27">
        <v>63.6</v>
      </c>
      <c r="AE19" s="27">
        <v>0</v>
      </c>
      <c r="AF19" s="27">
        <v>0.15</v>
      </c>
      <c r="AG19" s="28">
        <f t="shared" si="2"/>
        <v>81.2036111111111</v>
      </c>
      <c r="AH19" s="29">
        <v>3.261</v>
      </c>
      <c r="AI19" s="14" t="s">
        <v>48</v>
      </c>
    </row>
    <row r="20" spans="1:36">
      <c r="A20" s="11">
        <v>17</v>
      </c>
      <c r="B20" s="11" t="s">
        <v>37</v>
      </c>
      <c r="C20" s="12" t="s">
        <v>77</v>
      </c>
      <c r="D20" s="11" t="s">
        <v>78</v>
      </c>
      <c r="E20" s="13">
        <v>91</v>
      </c>
      <c r="F20" s="13">
        <v>75</v>
      </c>
      <c r="G20" s="13">
        <v>88</v>
      </c>
      <c r="H20" s="13">
        <v>75</v>
      </c>
      <c r="I20" s="13">
        <v>75</v>
      </c>
      <c r="J20" s="13">
        <v>75</v>
      </c>
      <c r="K20" s="13">
        <v>82</v>
      </c>
      <c r="L20" s="13" t="s">
        <v>40</v>
      </c>
      <c r="M20" s="13">
        <v>72</v>
      </c>
      <c r="N20" s="13">
        <v>84</v>
      </c>
      <c r="O20" s="13">
        <v>85</v>
      </c>
      <c r="P20" s="13">
        <v>95</v>
      </c>
      <c r="Q20" s="13">
        <v>83</v>
      </c>
      <c r="R20" s="13">
        <v>77</v>
      </c>
      <c r="S20" s="13">
        <v>92</v>
      </c>
      <c r="T20" s="13">
        <v>73</v>
      </c>
      <c r="U20" s="13">
        <v>91</v>
      </c>
      <c r="V20" s="13" t="s">
        <v>40</v>
      </c>
      <c r="W20" s="13" t="s">
        <v>40</v>
      </c>
      <c r="X20" s="13">
        <v>78</v>
      </c>
      <c r="Y20" s="13">
        <v>89</v>
      </c>
      <c r="Z20" s="13">
        <v>89</v>
      </c>
      <c r="AA20" s="14">
        <v>89</v>
      </c>
      <c r="AB20" s="14">
        <f t="shared" ref="AB20:AB22" si="9">SUM($E$2:$K$2)+SUM($M$2:$U$2)+$X$2</f>
        <v>36</v>
      </c>
      <c r="AC20" s="15">
        <f t="shared" ref="AC20:AC22" si="10">($E$2*E20+$F$2*F20+$G$2*G20+$H$2*H20+$I$2*I20+$J$2*J20+$K$2*K20+$M$2*M20+$N$2*N20+$O$2*O20+$P$2*P20+$Q$2*Q20+$R$2*R20+$S$2*S20+$T$2*T20+$U$2*U20+$X$2*X20)/AB20</f>
        <v>81.8194444444444</v>
      </c>
      <c r="AD20" s="14">
        <v>69.5</v>
      </c>
      <c r="AE20" s="14">
        <v>0</v>
      </c>
      <c r="AF20" s="14">
        <v>2.25</v>
      </c>
      <c r="AG20" s="15">
        <f t="shared" si="2"/>
        <v>80.7986111111111</v>
      </c>
      <c r="AH20" s="16">
        <v>3.001</v>
      </c>
      <c r="AI20" s="14" t="s">
        <v>48</v>
      </c>
    </row>
    <row r="21" spans="1:36">
      <c r="A21" s="11">
        <v>18</v>
      </c>
      <c r="B21" s="11" t="s">
        <v>37</v>
      </c>
      <c r="C21" s="12" t="s">
        <v>79</v>
      </c>
      <c r="D21" s="11" t="s">
        <v>80</v>
      </c>
      <c r="E21" s="13">
        <v>85</v>
      </c>
      <c r="F21" s="13">
        <v>75</v>
      </c>
      <c r="G21" s="13">
        <v>73</v>
      </c>
      <c r="H21" s="13">
        <v>74</v>
      </c>
      <c r="I21" s="13">
        <v>74</v>
      </c>
      <c r="J21" s="13">
        <v>85</v>
      </c>
      <c r="K21" s="13">
        <v>90</v>
      </c>
      <c r="L21" s="13" t="s">
        <v>40</v>
      </c>
      <c r="M21" s="13">
        <v>72</v>
      </c>
      <c r="N21" s="13">
        <v>86</v>
      </c>
      <c r="O21" s="13">
        <v>85</v>
      </c>
      <c r="P21" s="13">
        <v>85</v>
      </c>
      <c r="Q21" s="13">
        <v>76</v>
      </c>
      <c r="R21" s="13">
        <v>78</v>
      </c>
      <c r="S21" s="13">
        <v>91</v>
      </c>
      <c r="T21" s="13">
        <v>73</v>
      </c>
      <c r="U21" s="13">
        <v>84</v>
      </c>
      <c r="V21" s="13" t="s">
        <v>40</v>
      </c>
      <c r="W21" s="13" t="s">
        <v>40</v>
      </c>
      <c r="X21" s="13">
        <v>92</v>
      </c>
      <c r="Y21" s="13">
        <v>90</v>
      </c>
      <c r="Z21" s="13">
        <v>92</v>
      </c>
      <c r="AA21" s="14">
        <v>91</v>
      </c>
      <c r="AB21" s="14">
        <f t="shared" si="9"/>
        <v>36</v>
      </c>
      <c r="AC21" s="15">
        <f t="shared" si="10"/>
        <v>80.7777777777778</v>
      </c>
      <c r="AD21" s="14">
        <v>81.3</v>
      </c>
      <c r="AE21" s="14">
        <v>0</v>
      </c>
      <c r="AF21" s="14">
        <v>0.95</v>
      </c>
      <c r="AG21" s="15">
        <f t="shared" si="2"/>
        <v>79.7594444444444</v>
      </c>
      <c r="AH21" s="16">
        <v>2.853</v>
      </c>
      <c r="AI21" s="14" t="s">
        <v>48</v>
      </c>
    </row>
    <row r="22" spans="1:36">
      <c r="A22" s="11">
        <v>19</v>
      </c>
      <c r="B22" s="11" t="s">
        <v>37</v>
      </c>
      <c r="C22" s="12" t="s">
        <v>81</v>
      </c>
      <c r="D22" s="11" t="s">
        <v>82</v>
      </c>
      <c r="E22" s="13">
        <v>87</v>
      </c>
      <c r="F22" s="13">
        <v>75</v>
      </c>
      <c r="G22" s="13">
        <v>82</v>
      </c>
      <c r="H22" s="13">
        <v>80</v>
      </c>
      <c r="I22" s="13">
        <v>81</v>
      </c>
      <c r="J22" s="13">
        <v>75</v>
      </c>
      <c r="K22" s="13">
        <v>90</v>
      </c>
      <c r="L22" s="13" t="s">
        <v>40</v>
      </c>
      <c r="M22" s="13">
        <v>87</v>
      </c>
      <c r="N22" s="13">
        <v>90</v>
      </c>
      <c r="O22" s="13">
        <v>85</v>
      </c>
      <c r="P22" s="13">
        <v>95</v>
      </c>
      <c r="Q22" s="13">
        <v>77</v>
      </c>
      <c r="R22" s="13">
        <v>69</v>
      </c>
      <c r="S22" s="13">
        <v>83</v>
      </c>
      <c r="T22" s="13">
        <v>76</v>
      </c>
      <c r="U22" s="13">
        <v>89</v>
      </c>
      <c r="V22" s="13" t="s">
        <v>40</v>
      </c>
      <c r="W22" s="13" t="s">
        <v>40</v>
      </c>
      <c r="X22" s="13">
        <v>83</v>
      </c>
      <c r="Y22" s="13">
        <v>88</v>
      </c>
      <c r="Z22" s="13">
        <v>88</v>
      </c>
      <c r="AA22" s="14">
        <v>88</v>
      </c>
      <c r="AB22" s="14">
        <f t="shared" si="9"/>
        <v>36</v>
      </c>
      <c r="AC22" s="15">
        <f t="shared" si="10"/>
        <v>82.5416666666667</v>
      </c>
      <c r="AD22" s="14">
        <v>66.2</v>
      </c>
      <c r="AE22" s="14">
        <v>0</v>
      </c>
      <c r="AF22" s="14">
        <v>0.64</v>
      </c>
      <c r="AG22" s="15">
        <f t="shared" si="2"/>
        <v>79.3291666666667</v>
      </c>
      <c r="AH22" s="16">
        <v>2.898</v>
      </c>
      <c r="AI22" s="14"/>
    </row>
    <row r="23" spans="1:36">
      <c r="A23" s="11">
        <v>20</v>
      </c>
      <c r="B23" s="11" t="s">
        <v>42</v>
      </c>
      <c r="C23" s="12" t="s">
        <v>83</v>
      </c>
      <c r="D23" s="11" t="s">
        <v>84</v>
      </c>
      <c r="E23" s="13">
        <v>85</v>
      </c>
      <c r="F23" s="13">
        <v>95</v>
      </c>
      <c r="G23" s="13">
        <v>79</v>
      </c>
      <c r="H23" s="13">
        <v>76</v>
      </c>
      <c r="I23" s="13">
        <v>81</v>
      </c>
      <c r="J23" s="13">
        <v>75</v>
      </c>
      <c r="K23" s="13" t="s">
        <v>40</v>
      </c>
      <c r="L23" s="13">
        <v>94</v>
      </c>
      <c r="M23" s="13">
        <v>76</v>
      </c>
      <c r="N23" s="13">
        <v>88</v>
      </c>
      <c r="O23" s="13">
        <v>85</v>
      </c>
      <c r="P23" s="13">
        <v>75</v>
      </c>
      <c r="Q23" s="13">
        <v>87</v>
      </c>
      <c r="R23" s="13">
        <v>76</v>
      </c>
      <c r="S23" s="13">
        <v>86</v>
      </c>
      <c r="T23" s="13" t="s">
        <v>40</v>
      </c>
      <c r="U23" s="13" t="s">
        <v>40</v>
      </c>
      <c r="V23" s="13">
        <v>79</v>
      </c>
      <c r="W23" s="13">
        <v>89</v>
      </c>
      <c r="X23" s="13">
        <v>70</v>
      </c>
      <c r="Y23" s="13">
        <v>88</v>
      </c>
      <c r="Z23" s="13">
        <v>85</v>
      </c>
      <c r="AA23" s="14">
        <v>86.5</v>
      </c>
      <c r="AB23" s="14">
        <f t="shared" ref="AB23:AB28" si="11">SUM($E$2:$J$2)+SUM($L$2:$S$2)+SUM($V$2:$X$2)</f>
        <v>36</v>
      </c>
      <c r="AC23" s="15">
        <f t="shared" ref="AC23:AC28" si="12">($E$2*E23+$F$2*F23+$G$2*G23+$H$2*H23+$I$2*I23+$J$2*J23+$L$2*L23+$M$2*M23+$N$2*N23+$O$2*O23+$P$2*P23+$Q$2*Q23+$R$2*R23+$S$2*S23+$V$2*V23+$W$2*W23+$X$2*X23)/$AB$5</f>
        <v>82.6111111111111</v>
      </c>
      <c r="AD23" s="14">
        <v>72.6</v>
      </c>
      <c r="AE23" s="14">
        <v>0</v>
      </c>
      <c r="AF23" s="14">
        <v>0</v>
      </c>
      <c r="AG23" s="15">
        <f t="shared" si="2"/>
        <v>78.7577777777778</v>
      </c>
      <c r="AH23" s="16">
        <v>2.744</v>
      </c>
      <c r="AI23" s="14"/>
    </row>
    <row r="24" spans="1:36">
      <c r="A24" s="11">
        <v>21</v>
      </c>
      <c r="B24" s="11" t="s">
        <v>37</v>
      </c>
      <c r="C24" s="12" t="s">
        <v>85</v>
      </c>
      <c r="D24" s="11" t="s">
        <v>86</v>
      </c>
      <c r="E24" s="13">
        <v>82</v>
      </c>
      <c r="F24" s="13">
        <v>85</v>
      </c>
      <c r="G24" s="13">
        <v>78</v>
      </c>
      <c r="H24" s="13">
        <v>67</v>
      </c>
      <c r="I24" s="13">
        <v>82</v>
      </c>
      <c r="J24" s="13">
        <v>85</v>
      </c>
      <c r="K24" s="13">
        <v>91</v>
      </c>
      <c r="L24" s="13" t="s">
        <v>40</v>
      </c>
      <c r="M24" s="13">
        <v>73</v>
      </c>
      <c r="N24" s="13">
        <v>88</v>
      </c>
      <c r="O24" s="13">
        <v>85</v>
      </c>
      <c r="P24" s="13">
        <v>85</v>
      </c>
      <c r="Q24" s="13">
        <v>75</v>
      </c>
      <c r="R24" s="13">
        <v>81</v>
      </c>
      <c r="S24" s="13">
        <v>87</v>
      </c>
      <c r="T24" s="13">
        <v>76</v>
      </c>
      <c r="U24" s="13">
        <v>85</v>
      </c>
      <c r="V24" s="13" t="s">
        <v>40</v>
      </c>
      <c r="W24" s="13" t="s">
        <v>40</v>
      </c>
      <c r="X24" s="13">
        <v>77</v>
      </c>
      <c r="Y24" s="13">
        <v>91</v>
      </c>
      <c r="Z24" s="13">
        <v>91</v>
      </c>
      <c r="AA24" s="14">
        <v>91</v>
      </c>
      <c r="AB24" s="14">
        <f t="shared" ref="AB24:AB27" si="13">SUM($E$2:$K$2)+SUM($M$2:$U$2)+$X$2</f>
        <v>36</v>
      </c>
      <c r="AC24" s="15">
        <f t="shared" ref="AC24:AC27" si="14">($E$2*E24+$F$2*F24+$G$2*G24+$H$2*H24+$I$2*I24+$J$2*J24+$K$2*K24+$M$2*M24+$N$2*N24+$O$2*O24+$P$2*P24+$Q$2*Q24+$R$2*R24+$S$2*S24+$T$2*T24+$U$2*U24+$X$2*X24)/AB24</f>
        <v>81</v>
      </c>
      <c r="AD24" s="14">
        <v>76.6</v>
      </c>
      <c r="AE24" s="14">
        <v>0</v>
      </c>
      <c r="AF24" s="14">
        <v>0</v>
      </c>
      <c r="AG24" s="15">
        <f t="shared" si="2"/>
        <v>78.73</v>
      </c>
      <c r="AH24" s="16">
        <v>2.491</v>
      </c>
      <c r="AI24" s="14"/>
    </row>
    <row r="25" spans="1:36">
      <c r="A25" s="11">
        <v>22</v>
      </c>
      <c r="B25" s="11" t="s">
        <v>37</v>
      </c>
      <c r="C25" s="12" t="s">
        <v>87</v>
      </c>
      <c r="D25" s="11" t="s">
        <v>88</v>
      </c>
      <c r="E25" s="13">
        <v>88</v>
      </c>
      <c r="F25" s="13">
        <v>85</v>
      </c>
      <c r="G25" s="13">
        <v>82</v>
      </c>
      <c r="H25" s="13">
        <v>82</v>
      </c>
      <c r="I25" s="13">
        <v>81</v>
      </c>
      <c r="J25" s="13">
        <v>85</v>
      </c>
      <c r="K25" s="13">
        <v>85</v>
      </c>
      <c r="L25" s="13" t="s">
        <v>40</v>
      </c>
      <c r="M25" s="13">
        <v>76</v>
      </c>
      <c r="N25" s="13">
        <v>86</v>
      </c>
      <c r="O25" s="13">
        <v>75</v>
      </c>
      <c r="P25" s="13">
        <v>85</v>
      </c>
      <c r="Q25" s="13">
        <v>78</v>
      </c>
      <c r="R25" s="13">
        <v>74</v>
      </c>
      <c r="S25" s="13">
        <v>89</v>
      </c>
      <c r="T25" s="13">
        <v>74</v>
      </c>
      <c r="U25" s="13">
        <v>71</v>
      </c>
      <c r="V25" s="13" t="s">
        <v>40</v>
      </c>
      <c r="W25" s="13" t="s">
        <v>40</v>
      </c>
      <c r="X25" s="13">
        <v>87</v>
      </c>
      <c r="Y25" s="13">
        <v>90</v>
      </c>
      <c r="Z25" s="13">
        <v>88</v>
      </c>
      <c r="AA25" s="14">
        <v>89</v>
      </c>
      <c r="AB25" s="14">
        <f t="shared" si="13"/>
        <v>36</v>
      </c>
      <c r="AC25" s="15">
        <f t="shared" si="14"/>
        <v>81.2777777777778</v>
      </c>
      <c r="AD25" s="14">
        <v>77.6</v>
      </c>
      <c r="AE25" s="14">
        <v>0</v>
      </c>
      <c r="AF25" s="14">
        <v>0</v>
      </c>
      <c r="AG25" s="15">
        <f t="shared" si="2"/>
        <v>78.5744444444444</v>
      </c>
      <c r="AH25" s="16">
        <v>2.618</v>
      </c>
      <c r="AI25" s="14"/>
    </row>
    <row r="26" spans="1:36">
      <c r="A26" s="11">
        <v>23</v>
      </c>
      <c r="B26" s="11" t="s">
        <v>42</v>
      </c>
      <c r="C26" s="12" t="s">
        <v>89</v>
      </c>
      <c r="D26" s="11" t="s">
        <v>90</v>
      </c>
      <c r="E26" s="13">
        <v>87</v>
      </c>
      <c r="F26" s="13">
        <v>85</v>
      </c>
      <c r="G26" s="13">
        <v>73</v>
      </c>
      <c r="H26" s="13">
        <v>70</v>
      </c>
      <c r="I26" s="13">
        <v>77</v>
      </c>
      <c r="J26" s="13">
        <v>75</v>
      </c>
      <c r="K26" s="13" t="s">
        <v>40</v>
      </c>
      <c r="L26" s="13">
        <v>88</v>
      </c>
      <c r="M26" s="13">
        <v>68</v>
      </c>
      <c r="N26" s="13">
        <v>89</v>
      </c>
      <c r="O26" s="13">
        <v>85</v>
      </c>
      <c r="P26" s="13">
        <v>85</v>
      </c>
      <c r="Q26" s="13">
        <v>80</v>
      </c>
      <c r="R26" s="13">
        <v>83</v>
      </c>
      <c r="S26" s="13">
        <v>81</v>
      </c>
      <c r="T26" s="13" t="s">
        <v>40</v>
      </c>
      <c r="U26" s="13" t="s">
        <v>40</v>
      </c>
      <c r="V26" s="13">
        <v>79</v>
      </c>
      <c r="W26" s="13">
        <v>68</v>
      </c>
      <c r="X26" s="13">
        <v>70</v>
      </c>
      <c r="Y26" s="13">
        <v>94</v>
      </c>
      <c r="Z26" s="13">
        <v>84</v>
      </c>
      <c r="AA26" s="14">
        <v>89</v>
      </c>
      <c r="AB26" s="14">
        <f t="shared" si="11"/>
        <v>36</v>
      </c>
      <c r="AC26" s="15">
        <f t="shared" si="12"/>
        <v>79.0694444444444</v>
      </c>
      <c r="AD26" s="14">
        <v>70.6</v>
      </c>
      <c r="AE26" s="14">
        <v>0</v>
      </c>
      <c r="AF26" s="14">
        <v>1.65</v>
      </c>
      <c r="AG26" s="15">
        <f t="shared" si="2"/>
        <v>78.3286111111111</v>
      </c>
      <c r="AH26" s="16">
        <v>2.558</v>
      </c>
      <c r="AI26" s="14"/>
    </row>
    <row r="27" spans="1:36">
      <c r="A27" s="11">
        <v>24</v>
      </c>
      <c r="B27" s="11" t="s">
        <v>42</v>
      </c>
      <c r="C27" s="12" t="s">
        <v>91</v>
      </c>
      <c r="D27" s="11" t="s">
        <v>92</v>
      </c>
      <c r="E27" s="13">
        <v>93</v>
      </c>
      <c r="F27" s="13">
        <v>75</v>
      </c>
      <c r="G27" s="13">
        <v>80</v>
      </c>
      <c r="H27" s="13">
        <v>73</v>
      </c>
      <c r="I27" s="13">
        <v>76</v>
      </c>
      <c r="J27" s="13">
        <v>85</v>
      </c>
      <c r="K27" s="13">
        <v>79</v>
      </c>
      <c r="L27" s="13" t="s">
        <v>40</v>
      </c>
      <c r="M27" s="13">
        <v>69</v>
      </c>
      <c r="N27" s="13">
        <v>88</v>
      </c>
      <c r="O27" s="13">
        <v>85</v>
      </c>
      <c r="P27" s="13">
        <v>85</v>
      </c>
      <c r="Q27" s="13">
        <v>88</v>
      </c>
      <c r="R27" s="13">
        <v>88</v>
      </c>
      <c r="S27" s="13">
        <v>86</v>
      </c>
      <c r="T27" s="13">
        <v>76</v>
      </c>
      <c r="U27" s="13">
        <v>88</v>
      </c>
      <c r="V27" s="13" t="s">
        <v>40</v>
      </c>
      <c r="W27" s="13" t="s">
        <v>40</v>
      </c>
      <c r="X27" s="13">
        <v>79</v>
      </c>
      <c r="Y27" s="13">
        <v>89</v>
      </c>
      <c r="Z27" s="13">
        <v>88</v>
      </c>
      <c r="AA27" s="14">
        <v>88.5</v>
      </c>
      <c r="AB27" s="14">
        <f t="shared" si="13"/>
        <v>36</v>
      </c>
      <c r="AC27" s="15">
        <f t="shared" si="14"/>
        <v>81.625</v>
      </c>
      <c r="AD27" s="14">
        <v>66.8</v>
      </c>
      <c r="AE27" s="14">
        <v>0</v>
      </c>
      <c r="AF27" s="14">
        <v>0</v>
      </c>
      <c r="AG27" s="15">
        <f t="shared" si="2"/>
        <v>78.1775</v>
      </c>
      <c r="AH27" s="16">
        <v>2.723</v>
      </c>
      <c r="AI27" s="14"/>
    </row>
    <row r="28" spans="1:36">
      <c r="A28" s="11">
        <v>25</v>
      </c>
      <c r="B28" s="11" t="s">
        <v>37</v>
      </c>
      <c r="C28" s="12" t="s">
        <v>93</v>
      </c>
      <c r="D28" s="11" t="s">
        <v>94</v>
      </c>
      <c r="E28" s="13">
        <v>88</v>
      </c>
      <c r="F28" s="13">
        <v>85</v>
      </c>
      <c r="G28" s="13">
        <v>82</v>
      </c>
      <c r="H28" s="13">
        <v>73</v>
      </c>
      <c r="I28" s="13">
        <v>80</v>
      </c>
      <c r="J28" s="13">
        <v>75</v>
      </c>
      <c r="K28" s="13" t="s">
        <v>40</v>
      </c>
      <c r="L28" s="13">
        <v>83</v>
      </c>
      <c r="M28" s="13">
        <v>70</v>
      </c>
      <c r="N28" s="13">
        <v>86</v>
      </c>
      <c r="O28" s="13">
        <v>85</v>
      </c>
      <c r="P28" s="13">
        <v>85</v>
      </c>
      <c r="Q28" s="13">
        <v>80</v>
      </c>
      <c r="R28" s="13">
        <v>82</v>
      </c>
      <c r="S28" s="13">
        <v>95</v>
      </c>
      <c r="T28" s="13" t="s">
        <v>40</v>
      </c>
      <c r="U28" s="13" t="s">
        <v>40</v>
      </c>
      <c r="V28" s="13">
        <v>82</v>
      </c>
      <c r="W28" s="13">
        <v>64</v>
      </c>
      <c r="X28" s="13">
        <v>67</v>
      </c>
      <c r="Y28" s="13">
        <v>88</v>
      </c>
      <c r="Z28" s="13">
        <v>88</v>
      </c>
      <c r="AA28" s="14">
        <v>88</v>
      </c>
      <c r="AB28" s="14">
        <f t="shared" si="11"/>
        <v>36</v>
      </c>
      <c r="AC28" s="15">
        <f t="shared" si="12"/>
        <v>80.1527777777778</v>
      </c>
      <c r="AD28" s="14">
        <v>72.1</v>
      </c>
      <c r="AE28" s="14">
        <v>0</v>
      </c>
      <c r="AF28" s="14">
        <v>0.8</v>
      </c>
      <c r="AG28" s="15">
        <f t="shared" si="2"/>
        <v>78.1119444444444</v>
      </c>
      <c r="AH28" s="16">
        <v>2.661</v>
      </c>
      <c r="AI28" s="14"/>
    </row>
    <row r="29" spans="1:36">
      <c r="A29" s="11">
        <v>26</v>
      </c>
      <c r="B29" s="11" t="s">
        <v>42</v>
      </c>
      <c r="C29" s="12" t="s">
        <v>95</v>
      </c>
      <c r="D29" s="11" t="s">
        <v>96</v>
      </c>
      <c r="E29" s="13">
        <v>80</v>
      </c>
      <c r="F29" s="13">
        <v>75</v>
      </c>
      <c r="G29" s="13">
        <v>72</v>
      </c>
      <c r="H29" s="13">
        <v>74</v>
      </c>
      <c r="I29" s="13">
        <v>74</v>
      </c>
      <c r="J29" s="13">
        <v>75</v>
      </c>
      <c r="K29" s="13">
        <v>78</v>
      </c>
      <c r="L29" s="13" t="s">
        <v>40</v>
      </c>
      <c r="M29" s="13">
        <v>69</v>
      </c>
      <c r="N29" s="13">
        <v>82</v>
      </c>
      <c r="O29" s="13">
        <v>95</v>
      </c>
      <c r="P29" s="13">
        <v>95</v>
      </c>
      <c r="Q29" s="13">
        <v>72</v>
      </c>
      <c r="R29" s="13">
        <v>81</v>
      </c>
      <c r="S29" s="13">
        <v>78</v>
      </c>
      <c r="T29" s="13">
        <v>74</v>
      </c>
      <c r="U29" s="13">
        <v>84</v>
      </c>
      <c r="V29" s="13" t="s">
        <v>40</v>
      </c>
      <c r="W29" s="13" t="s">
        <v>40</v>
      </c>
      <c r="X29" s="13">
        <v>70</v>
      </c>
      <c r="Y29" s="13">
        <v>93</v>
      </c>
      <c r="Z29" s="13">
        <v>92</v>
      </c>
      <c r="AA29" s="14">
        <v>92.5</v>
      </c>
      <c r="AB29" s="14">
        <f t="shared" ref="AB29:AB34" si="15">SUM($E$2:$K$2)+SUM($M$2:$U$2)+$X$2</f>
        <v>36</v>
      </c>
      <c r="AC29" s="15">
        <f t="shared" ref="AC29:AC34" si="16">($E$2*E29+$F$2*F29+$G$2*G29+$H$2*H29+$I$2*I29+$J$2*J29+$K$2*K29+$M$2*M29+$N$2*N29+$O$2*O29+$P$2*P29+$Q$2*Q29+$R$2*R29+$S$2*S29+$T$2*T29+$U$2*U29+$X$2*X29)/AB29</f>
        <v>78.2083333333333</v>
      </c>
      <c r="AD29" s="14">
        <v>75.7</v>
      </c>
      <c r="AE29" s="14">
        <v>0</v>
      </c>
      <c r="AF29" s="14">
        <v>0.75</v>
      </c>
      <c r="AG29" s="15">
        <f t="shared" si="2"/>
        <v>77.7808333333333</v>
      </c>
      <c r="AH29" s="16">
        <v>2.647</v>
      </c>
      <c r="AI29" s="14"/>
    </row>
    <row r="30" spans="1:36">
      <c r="A30" s="11">
        <v>27</v>
      </c>
      <c r="B30" s="11" t="s">
        <v>37</v>
      </c>
      <c r="C30" s="12" t="s">
        <v>97</v>
      </c>
      <c r="D30" s="11" t="s">
        <v>98</v>
      </c>
      <c r="E30" s="13">
        <v>78</v>
      </c>
      <c r="F30" s="13">
        <v>85</v>
      </c>
      <c r="G30" s="13">
        <v>85</v>
      </c>
      <c r="H30" s="13">
        <v>73</v>
      </c>
      <c r="I30" s="13">
        <v>75</v>
      </c>
      <c r="J30" s="13">
        <v>85</v>
      </c>
      <c r="K30" s="13" t="s">
        <v>40</v>
      </c>
      <c r="L30" s="13">
        <v>90</v>
      </c>
      <c r="M30" s="13">
        <v>70</v>
      </c>
      <c r="N30" s="13">
        <v>84</v>
      </c>
      <c r="O30" s="13">
        <v>85</v>
      </c>
      <c r="P30" s="13">
        <v>85</v>
      </c>
      <c r="Q30" s="13">
        <v>72</v>
      </c>
      <c r="R30" s="13">
        <v>74</v>
      </c>
      <c r="S30" s="13">
        <v>86</v>
      </c>
      <c r="T30" s="13" t="s">
        <v>40</v>
      </c>
      <c r="U30" s="13" t="s">
        <v>40</v>
      </c>
      <c r="V30" s="13">
        <v>75</v>
      </c>
      <c r="W30" s="13">
        <v>64</v>
      </c>
      <c r="X30" s="13">
        <v>70</v>
      </c>
      <c r="Y30" s="13">
        <v>87</v>
      </c>
      <c r="Z30" s="13">
        <v>93</v>
      </c>
      <c r="AA30" s="14">
        <v>90</v>
      </c>
      <c r="AB30" s="14">
        <f t="shared" ref="AB30:AB37" si="17">SUM($E$2:$J$2)+SUM($L$2:$S$2)+SUM($V$2:$X$2)</f>
        <v>36</v>
      </c>
      <c r="AC30" s="15">
        <f t="shared" ref="AC30:AC37" si="18">($E$2*E30+$F$2*F30+$G$2*G30+$H$2*H30+$I$2*I30+$J$2*J30+$L$2*L30+$M$2*M30+$N$2*N30+$O$2*O30+$P$2*P30+$Q$2*Q30+$R$2*R30+$S$2*S30+$V$2*V30+$W$2*W30+$X$2*X30)/$AB$5</f>
        <v>78.3611111111111</v>
      </c>
      <c r="AD30" s="14">
        <v>44.5</v>
      </c>
      <c r="AE30" s="14">
        <v>0</v>
      </c>
      <c r="AF30" s="14">
        <v>2.24</v>
      </c>
      <c r="AG30" s="15">
        <f t="shared" si="2"/>
        <v>77.3177777777778</v>
      </c>
      <c r="AH30" s="16">
        <v>2.68</v>
      </c>
      <c r="AI30" s="14"/>
    </row>
    <row r="31" spans="1:36">
      <c r="A31" s="11">
        <v>28</v>
      </c>
      <c r="B31" s="11" t="s">
        <v>42</v>
      </c>
      <c r="C31" s="12" t="s">
        <v>99</v>
      </c>
      <c r="D31" s="11" t="s">
        <v>100</v>
      </c>
      <c r="E31" s="13">
        <v>91</v>
      </c>
      <c r="F31" s="13">
        <v>65</v>
      </c>
      <c r="G31" s="13">
        <v>70</v>
      </c>
      <c r="H31" s="13">
        <v>52</v>
      </c>
      <c r="I31" s="13">
        <v>74</v>
      </c>
      <c r="J31" s="13">
        <v>95</v>
      </c>
      <c r="K31" s="13" t="s">
        <v>40</v>
      </c>
      <c r="L31" s="13">
        <v>84</v>
      </c>
      <c r="M31" s="13">
        <v>68</v>
      </c>
      <c r="N31" s="13">
        <v>92</v>
      </c>
      <c r="O31" s="13">
        <v>85</v>
      </c>
      <c r="P31" s="13">
        <v>95</v>
      </c>
      <c r="Q31" s="13">
        <v>77</v>
      </c>
      <c r="R31" s="13">
        <v>77</v>
      </c>
      <c r="S31" s="13">
        <v>88</v>
      </c>
      <c r="T31" s="13" t="s">
        <v>40</v>
      </c>
      <c r="U31" s="13" t="s">
        <v>40</v>
      </c>
      <c r="V31" s="13">
        <v>89</v>
      </c>
      <c r="W31" s="13">
        <v>87</v>
      </c>
      <c r="X31" s="13">
        <v>74</v>
      </c>
      <c r="Y31" s="13">
        <v>93</v>
      </c>
      <c r="Z31" s="13">
        <v>90</v>
      </c>
      <c r="AA31" s="14">
        <v>91.5</v>
      </c>
      <c r="AB31" s="14">
        <f t="shared" si="17"/>
        <v>36</v>
      </c>
      <c r="AC31" s="15">
        <f t="shared" si="18"/>
        <v>78.9027777777778</v>
      </c>
      <c r="AD31" s="14">
        <v>69.9</v>
      </c>
      <c r="AE31" s="14">
        <v>0</v>
      </c>
      <c r="AF31" s="14">
        <v>0.25</v>
      </c>
      <c r="AG31" s="15">
        <f t="shared" si="2"/>
        <v>77.2769444444444</v>
      </c>
      <c r="AH31" s="16">
        <v>2.629</v>
      </c>
      <c r="AI31" s="14"/>
    </row>
    <row r="32" spans="1:36">
      <c r="A32" s="11">
        <v>29</v>
      </c>
      <c r="B32" s="11" t="s">
        <v>42</v>
      </c>
      <c r="C32" s="12" t="s">
        <v>101</v>
      </c>
      <c r="D32" s="11" t="s">
        <v>102</v>
      </c>
      <c r="E32" s="13">
        <v>77</v>
      </c>
      <c r="F32" s="13">
        <v>75</v>
      </c>
      <c r="G32" s="13">
        <v>73</v>
      </c>
      <c r="H32" s="13">
        <v>68</v>
      </c>
      <c r="I32" s="13">
        <v>74</v>
      </c>
      <c r="J32" s="13">
        <v>75</v>
      </c>
      <c r="K32" s="13">
        <v>78</v>
      </c>
      <c r="L32" s="13" t="s">
        <v>40</v>
      </c>
      <c r="M32" s="13">
        <v>68</v>
      </c>
      <c r="N32" s="13">
        <v>86</v>
      </c>
      <c r="O32" s="13">
        <v>85</v>
      </c>
      <c r="P32" s="13">
        <v>95</v>
      </c>
      <c r="Q32" s="13">
        <v>72</v>
      </c>
      <c r="R32" s="13">
        <v>79</v>
      </c>
      <c r="S32" s="13">
        <v>83</v>
      </c>
      <c r="T32" s="13">
        <v>78</v>
      </c>
      <c r="U32" s="13">
        <v>85</v>
      </c>
      <c r="V32" s="13" t="s">
        <v>40</v>
      </c>
      <c r="W32" s="13" t="s">
        <v>40</v>
      </c>
      <c r="X32" s="13">
        <v>70</v>
      </c>
      <c r="Y32" s="13">
        <v>91</v>
      </c>
      <c r="Z32" s="13">
        <v>91</v>
      </c>
      <c r="AA32" s="14">
        <v>91</v>
      </c>
      <c r="AB32" s="14">
        <f t="shared" si="15"/>
        <v>36</v>
      </c>
      <c r="AC32" s="15">
        <f t="shared" si="16"/>
        <v>77.6666666666667</v>
      </c>
      <c r="AD32" s="14">
        <v>74.8</v>
      </c>
      <c r="AE32" s="14">
        <v>0</v>
      </c>
      <c r="AF32" s="14">
        <v>0.25</v>
      </c>
      <c r="AG32" s="15">
        <f t="shared" si="2"/>
        <v>76.5566666666667</v>
      </c>
      <c r="AH32" s="16">
        <v>2.679</v>
      </c>
      <c r="AI32" s="14"/>
    </row>
    <row r="33" ht="15" spans="1:36">
      <c r="A33" s="17">
        <v>30</v>
      </c>
      <c r="B33" s="17" t="s">
        <v>37</v>
      </c>
      <c r="C33" s="18" t="s">
        <v>103</v>
      </c>
      <c r="D33" s="17" t="s">
        <v>104</v>
      </c>
      <c r="E33" s="19">
        <v>91</v>
      </c>
      <c r="F33" s="19">
        <v>75</v>
      </c>
      <c r="G33" s="19">
        <v>81</v>
      </c>
      <c r="H33" s="19">
        <v>70</v>
      </c>
      <c r="I33" s="19">
        <v>63</v>
      </c>
      <c r="J33" s="19">
        <v>75</v>
      </c>
      <c r="K33" s="19">
        <v>79</v>
      </c>
      <c r="L33" s="19" t="s">
        <v>40</v>
      </c>
      <c r="M33" s="19">
        <v>60</v>
      </c>
      <c r="N33" s="19">
        <v>86</v>
      </c>
      <c r="O33" s="19">
        <v>85</v>
      </c>
      <c r="P33" s="19">
        <v>95</v>
      </c>
      <c r="Q33" s="19">
        <v>75</v>
      </c>
      <c r="R33" s="19">
        <v>74</v>
      </c>
      <c r="S33" s="19">
        <v>88</v>
      </c>
      <c r="T33" s="19">
        <v>73</v>
      </c>
      <c r="U33" s="19">
        <v>91</v>
      </c>
      <c r="V33" s="19" t="s">
        <v>40</v>
      </c>
      <c r="W33" s="19" t="s">
        <v>40</v>
      </c>
      <c r="X33" s="19">
        <v>78</v>
      </c>
      <c r="Y33" s="19">
        <v>88</v>
      </c>
      <c r="Z33" s="19">
        <v>88</v>
      </c>
      <c r="AA33" s="20">
        <v>88</v>
      </c>
      <c r="AB33" s="20">
        <f t="shared" si="15"/>
        <v>36</v>
      </c>
      <c r="AC33" s="21">
        <f t="shared" si="16"/>
        <v>78.8472222222222</v>
      </c>
      <c r="AD33" s="20">
        <v>69.9</v>
      </c>
      <c r="AE33" s="20">
        <v>0</v>
      </c>
      <c r="AF33" s="20">
        <v>0</v>
      </c>
      <c r="AG33" s="21">
        <f t="shared" si="2"/>
        <v>76.2880555555556</v>
      </c>
      <c r="AH33" s="22">
        <v>2.785</v>
      </c>
      <c r="AI33" s="20"/>
      <c r="AJ33" s="23" t="s">
        <v>105</v>
      </c>
    </row>
    <row r="34" ht="15" spans="1:36">
      <c r="A34" s="24">
        <v>31</v>
      </c>
      <c r="B34" s="24" t="s">
        <v>42</v>
      </c>
      <c r="C34" s="25" t="s">
        <v>106</v>
      </c>
      <c r="D34" s="24" t="s">
        <v>107</v>
      </c>
      <c r="E34" s="26">
        <v>87</v>
      </c>
      <c r="F34" s="26">
        <v>75</v>
      </c>
      <c r="G34" s="26">
        <v>72</v>
      </c>
      <c r="H34" s="26">
        <v>51</v>
      </c>
      <c r="I34" s="26">
        <v>72</v>
      </c>
      <c r="J34" s="26">
        <v>85</v>
      </c>
      <c r="K34" s="26">
        <v>81</v>
      </c>
      <c r="L34" s="26" t="s">
        <v>40</v>
      </c>
      <c r="M34" s="26">
        <v>77</v>
      </c>
      <c r="N34" s="26">
        <v>90</v>
      </c>
      <c r="O34" s="26">
        <v>85</v>
      </c>
      <c r="P34" s="26">
        <v>85</v>
      </c>
      <c r="Q34" s="26">
        <v>85</v>
      </c>
      <c r="R34" s="26">
        <v>81</v>
      </c>
      <c r="S34" s="26">
        <v>87</v>
      </c>
      <c r="T34" s="26">
        <v>75</v>
      </c>
      <c r="U34" s="26">
        <v>89</v>
      </c>
      <c r="V34" s="26" t="s">
        <v>40</v>
      </c>
      <c r="W34" s="26" t="s">
        <v>40</v>
      </c>
      <c r="X34" s="26">
        <v>70</v>
      </c>
      <c r="Y34" s="26">
        <v>89</v>
      </c>
      <c r="Z34" s="26">
        <v>90</v>
      </c>
      <c r="AA34" s="27">
        <v>89.5</v>
      </c>
      <c r="AB34" s="27">
        <f t="shared" si="15"/>
        <v>36</v>
      </c>
      <c r="AC34" s="28">
        <f t="shared" si="16"/>
        <v>77.9027777777778</v>
      </c>
      <c r="AD34" s="27">
        <v>71</v>
      </c>
      <c r="AE34" s="27">
        <v>0</v>
      </c>
      <c r="AF34" s="27">
        <v>0</v>
      </c>
      <c r="AG34" s="28">
        <f t="shared" si="2"/>
        <v>75.9819444444444</v>
      </c>
      <c r="AH34" s="29">
        <v>2.964</v>
      </c>
      <c r="AI34" s="27"/>
    </row>
    <row r="35" spans="1:36">
      <c r="A35" s="11">
        <v>32</v>
      </c>
      <c r="B35" s="11" t="s">
        <v>37</v>
      </c>
      <c r="C35" s="12" t="s">
        <v>108</v>
      </c>
      <c r="D35" s="11" t="s">
        <v>109</v>
      </c>
      <c r="E35" s="13">
        <v>77</v>
      </c>
      <c r="F35" s="13">
        <v>75</v>
      </c>
      <c r="G35" s="13">
        <v>82</v>
      </c>
      <c r="H35" s="13">
        <v>74</v>
      </c>
      <c r="I35" s="13">
        <v>71</v>
      </c>
      <c r="J35" s="13">
        <v>85</v>
      </c>
      <c r="K35" s="13" t="s">
        <v>40</v>
      </c>
      <c r="L35" s="13">
        <v>92</v>
      </c>
      <c r="M35" s="13">
        <v>67</v>
      </c>
      <c r="N35" s="13">
        <v>84</v>
      </c>
      <c r="O35" s="13">
        <v>85</v>
      </c>
      <c r="P35" s="13">
        <v>95</v>
      </c>
      <c r="Q35" s="13">
        <v>77</v>
      </c>
      <c r="R35" s="13">
        <v>72</v>
      </c>
      <c r="S35" s="13">
        <v>95</v>
      </c>
      <c r="T35" s="13" t="s">
        <v>40</v>
      </c>
      <c r="U35" s="13" t="s">
        <v>40</v>
      </c>
      <c r="V35" s="13">
        <v>82</v>
      </c>
      <c r="W35" s="13">
        <v>70</v>
      </c>
      <c r="X35" s="13">
        <v>70</v>
      </c>
      <c r="Y35" s="13">
        <v>87</v>
      </c>
      <c r="Z35" s="13">
        <v>88</v>
      </c>
      <c r="AA35" s="14">
        <v>87.5</v>
      </c>
      <c r="AB35" s="14">
        <f t="shared" si="17"/>
        <v>36</v>
      </c>
      <c r="AC35" s="15">
        <f t="shared" si="18"/>
        <v>79.4444444444444</v>
      </c>
      <c r="AD35" s="14">
        <v>50.8</v>
      </c>
      <c r="AE35" s="14">
        <v>0</v>
      </c>
      <c r="AF35" s="14">
        <v>0</v>
      </c>
      <c r="AG35" s="15">
        <f t="shared" si="2"/>
        <v>75.6511111111111</v>
      </c>
      <c r="AH35" s="16">
        <v>2.851</v>
      </c>
      <c r="AI35" s="14"/>
    </row>
    <row r="36" spans="1:36">
      <c r="A36" s="11">
        <v>33</v>
      </c>
      <c r="B36" s="11" t="s">
        <v>37</v>
      </c>
      <c r="C36" s="12" t="s">
        <v>110</v>
      </c>
      <c r="D36" s="11" t="s">
        <v>111</v>
      </c>
      <c r="E36" s="13">
        <v>90</v>
      </c>
      <c r="F36" s="13">
        <v>75</v>
      </c>
      <c r="G36" s="13">
        <v>86</v>
      </c>
      <c r="H36" s="13">
        <v>71</v>
      </c>
      <c r="I36" s="13">
        <v>71</v>
      </c>
      <c r="J36" s="13">
        <v>75</v>
      </c>
      <c r="K36" s="13" t="s">
        <v>40</v>
      </c>
      <c r="L36" s="13">
        <v>89</v>
      </c>
      <c r="M36" s="13">
        <v>70</v>
      </c>
      <c r="N36" s="13">
        <v>84</v>
      </c>
      <c r="O36" s="13">
        <v>95</v>
      </c>
      <c r="P36" s="13">
        <v>75</v>
      </c>
      <c r="Q36" s="13">
        <v>75</v>
      </c>
      <c r="R36" s="13">
        <v>74</v>
      </c>
      <c r="S36" s="13">
        <v>93</v>
      </c>
      <c r="T36" s="13" t="s">
        <v>40</v>
      </c>
      <c r="U36" s="13" t="s">
        <v>40</v>
      </c>
      <c r="V36" s="13">
        <v>43</v>
      </c>
      <c r="W36" s="13">
        <v>78</v>
      </c>
      <c r="X36" s="13">
        <v>77</v>
      </c>
      <c r="Y36" s="13">
        <v>89</v>
      </c>
      <c r="Z36" s="13">
        <v>88</v>
      </c>
      <c r="AA36" s="14">
        <v>88.5</v>
      </c>
      <c r="AB36" s="14">
        <f t="shared" si="17"/>
        <v>36</v>
      </c>
      <c r="AC36" s="15">
        <f t="shared" si="18"/>
        <v>77.2638888888889</v>
      </c>
      <c r="AD36" s="14">
        <v>72.6</v>
      </c>
      <c r="AE36" s="14">
        <v>0</v>
      </c>
      <c r="AF36" s="14">
        <v>0</v>
      </c>
      <c r="AG36" s="15">
        <f t="shared" si="2"/>
        <v>75.4147222222222</v>
      </c>
      <c r="AH36" s="16">
        <v>2.575</v>
      </c>
      <c r="AI36" s="14"/>
    </row>
    <row r="37" spans="1:36">
      <c r="A37" s="11">
        <v>34</v>
      </c>
      <c r="B37" s="11" t="s">
        <v>42</v>
      </c>
      <c r="C37" s="12" t="s">
        <v>112</v>
      </c>
      <c r="D37" s="11" t="s">
        <v>113</v>
      </c>
      <c r="E37" s="13">
        <v>81</v>
      </c>
      <c r="F37" s="13">
        <v>75</v>
      </c>
      <c r="G37" s="13">
        <v>70</v>
      </c>
      <c r="H37" s="13">
        <v>72</v>
      </c>
      <c r="I37" s="13">
        <v>75</v>
      </c>
      <c r="J37" s="13">
        <v>75</v>
      </c>
      <c r="K37" s="13" t="s">
        <v>40</v>
      </c>
      <c r="L37" s="13">
        <v>84</v>
      </c>
      <c r="M37" s="13">
        <v>70</v>
      </c>
      <c r="N37" s="13">
        <v>90</v>
      </c>
      <c r="O37" s="13">
        <v>75</v>
      </c>
      <c r="P37" s="13">
        <v>85</v>
      </c>
      <c r="Q37" s="13">
        <v>77</v>
      </c>
      <c r="R37" s="13">
        <v>83</v>
      </c>
      <c r="S37" s="13">
        <v>80</v>
      </c>
      <c r="T37" s="13" t="s">
        <v>40</v>
      </c>
      <c r="U37" s="13" t="s">
        <v>40</v>
      </c>
      <c r="V37" s="13">
        <v>88</v>
      </c>
      <c r="W37" s="13">
        <v>68</v>
      </c>
      <c r="X37" s="13">
        <v>61</v>
      </c>
      <c r="Y37" s="13">
        <v>89</v>
      </c>
      <c r="Z37" s="13">
        <v>85</v>
      </c>
      <c r="AA37" s="14">
        <v>87</v>
      </c>
      <c r="AB37" s="14">
        <f t="shared" si="17"/>
        <v>36</v>
      </c>
      <c r="AC37" s="15">
        <f t="shared" si="18"/>
        <v>77.1111111111111</v>
      </c>
      <c r="AD37" s="14">
        <v>64.9</v>
      </c>
      <c r="AE37" s="14">
        <v>0</v>
      </c>
      <c r="AF37" s="14">
        <v>0</v>
      </c>
      <c r="AG37" s="15">
        <f t="shared" si="2"/>
        <v>74.6227777777778</v>
      </c>
      <c r="AH37" s="16">
        <v>2.482</v>
      </c>
      <c r="AI37" s="14"/>
    </row>
    <row r="38" spans="1:36">
      <c r="A38" s="11">
        <v>35</v>
      </c>
      <c r="B38" s="11" t="s">
        <v>37</v>
      </c>
      <c r="C38" s="12" t="s">
        <v>114</v>
      </c>
      <c r="D38" s="11" t="s">
        <v>115</v>
      </c>
      <c r="E38" s="13">
        <v>84</v>
      </c>
      <c r="F38" s="13">
        <v>65</v>
      </c>
      <c r="G38" s="13">
        <v>85</v>
      </c>
      <c r="H38" s="13">
        <v>69</v>
      </c>
      <c r="I38" s="13">
        <v>78</v>
      </c>
      <c r="J38" s="13">
        <v>75</v>
      </c>
      <c r="K38" s="13">
        <v>76</v>
      </c>
      <c r="L38" s="13" t="s">
        <v>40</v>
      </c>
      <c r="M38" s="13">
        <v>61</v>
      </c>
      <c r="N38" s="13">
        <v>86</v>
      </c>
      <c r="O38" s="13">
        <v>85</v>
      </c>
      <c r="P38" s="13">
        <v>85</v>
      </c>
      <c r="Q38" s="13">
        <v>72</v>
      </c>
      <c r="R38" s="13">
        <v>65</v>
      </c>
      <c r="S38" s="13">
        <v>92</v>
      </c>
      <c r="T38" s="13">
        <v>78</v>
      </c>
      <c r="U38" s="13">
        <v>84</v>
      </c>
      <c r="V38" s="13" t="s">
        <v>40</v>
      </c>
      <c r="W38" s="13" t="s">
        <v>40</v>
      </c>
      <c r="X38" s="13">
        <v>65</v>
      </c>
      <c r="Y38" s="13">
        <v>85</v>
      </c>
      <c r="Z38" s="13">
        <v>84</v>
      </c>
      <c r="AA38" s="14">
        <v>84.5</v>
      </c>
      <c r="AB38" s="14">
        <f t="shared" ref="AB38:AB44" si="19">SUM($E$2:$K$2)+SUM($M$2:$U$2)+$X$2</f>
        <v>36</v>
      </c>
      <c r="AC38" s="15">
        <f t="shared" ref="AC38:AC44" si="20">($E$2*E38+$F$2*F38+$G$2*G38+$H$2*H38+$I$2*I38+$J$2*J38+$K$2*K38+$M$2*M38+$N$2*N38+$O$2*O38+$P$2*P38+$Q$2*Q38+$R$2*R38+$S$2*S38+$T$2*T38+$U$2*U38+$X$2*X38)/AB38</f>
        <v>76.8888888888889</v>
      </c>
      <c r="AD38" s="14">
        <v>76.1</v>
      </c>
      <c r="AE38" s="14">
        <v>0</v>
      </c>
      <c r="AF38" s="14">
        <v>0</v>
      </c>
      <c r="AG38" s="15">
        <f t="shared" si="2"/>
        <v>74.5272222222222</v>
      </c>
      <c r="AH38" s="16">
        <v>2.715</v>
      </c>
      <c r="AI38" s="14"/>
    </row>
    <row r="39" spans="1:36">
      <c r="A39" s="11">
        <v>36</v>
      </c>
      <c r="B39" s="11" t="s">
        <v>37</v>
      </c>
      <c r="C39" s="12" t="s">
        <v>116</v>
      </c>
      <c r="D39" s="11" t="s">
        <v>117</v>
      </c>
      <c r="E39" s="13">
        <v>79</v>
      </c>
      <c r="F39" s="13">
        <v>85</v>
      </c>
      <c r="G39" s="13">
        <v>76</v>
      </c>
      <c r="H39" s="13">
        <v>63</v>
      </c>
      <c r="I39" s="13">
        <v>70</v>
      </c>
      <c r="J39" s="13">
        <v>75</v>
      </c>
      <c r="K39" s="13" t="s">
        <v>40</v>
      </c>
      <c r="L39" s="13">
        <v>79</v>
      </c>
      <c r="M39" s="13">
        <v>66</v>
      </c>
      <c r="N39" s="13">
        <v>84</v>
      </c>
      <c r="O39" s="13">
        <v>85</v>
      </c>
      <c r="P39" s="13">
        <v>85</v>
      </c>
      <c r="Q39" s="13">
        <v>80</v>
      </c>
      <c r="R39" s="13">
        <v>74</v>
      </c>
      <c r="S39" s="13">
        <v>95</v>
      </c>
      <c r="T39" s="13" t="s">
        <v>40</v>
      </c>
      <c r="U39" s="13" t="s">
        <v>40</v>
      </c>
      <c r="V39" s="13">
        <v>73</v>
      </c>
      <c r="W39" s="13">
        <v>68</v>
      </c>
      <c r="X39" s="13">
        <v>69</v>
      </c>
      <c r="Y39" s="13">
        <v>86</v>
      </c>
      <c r="Z39" s="13">
        <v>80</v>
      </c>
      <c r="AA39" s="14">
        <v>83</v>
      </c>
      <c r="AB39" s="14">
        <f>SUM($E$2:$J$2)+SUM($L$2:$S$2)+SUM($V$2:$X$2)</f>
        <v>36</v>
      </c>
      <c r="AC39" s="15">
        <f>($E$2*E39+$F$2*F39+$G$2*G39+$H$2*H39+$I$2*I39+$J$2*J39+$L$2*L39+$M$2*M39+$N$2*N39+$O$2*O39+$P$2*P39+$Q$2*Q39+$R$2*R39+$S$2*S39+$V$2*V39+$W$2*W39+$X$2*X39)/$AB$5</f>
        <v>76.4722222222222</v>
      </c>
      <c r="AD39" s="14">
        <v>63.5</v>
      </c>
      <c r="AE39" s="14">
        <v>0</v>
      </c>
      <c r="AF39" s="14">
        <v>0.64</v>
      </c>
      <c r="AG39" s="15">
        <f t="shared" si="2"/>
        <v>73.9455555555556</v>
      </c>
      <c r="AH39" s="16">
        <v>2.316</v>
      </c>
      <c r="AI39" s="14"/>
    </row>
    <row r="40" spans="1:36">
      <c r="A40" s="11">
        <v>37</v>
      </c>
      <c r="B40" s="11" t="s">
        <v>42</v>
      </c>
      <c r="C40" s="12" t="s">
        <v>118</v>
      </c>
      <c r="D40" s="11" t="s">
        <v>119</v>
      </c>
      <c r="E40" s="13">
        <v>84</v>
      </c>
      <c r="F40" s="13">
        <v>75</v>
      </c>
      <c r="G40" s="13">
        <v>76</v>
      </c>
      <c r="H40" s="13">
        <v>72</v>
      </c>
      <c r="I40" s="13">
        <v>81</v>
      </c>
      <c r="J40" s="13">
        <v>75</v>
      </c>
      <c r="K40" s="13">
        <v>76</v>
      </c>
      <c r="L40" s="13" t="s">
        <v>40</v>
      </c>
      <c r="M40" s="13">
        <v>75</v>
      </c>
      <c r="N40" s="13">
        <v>88</v>
      </c>
      <c r="O40" s="13">
        <v>85</v>
      </c>
      <c r="P40" s="13">
        <v>75</v>
      </c>
      <c r="Q40" s="13">
        <v>75</v>
      </c>
      <c r="R40" s="13">
        <v>82</v>
      </c>
      <c r="S40" s="13">
        <v>79</v>
      </c>
      <c r="T40" s="13">
        <v>67</v>
      </c>
      <c r="U40" s="13">
        <v>80</v>
      </c>
      <c r="V40" s="13" t="s">
        <v>40</v>
      </c>
      <c r="W40" s="13" t="s">
        <v>40</v>
      </c>
      <c r="X40" s="13">
        <v>65</v>
      </c>
      <c r="Y40" s="13">
        <v>89</v>
      </c>
      <c r="Z40" s="13">
        <v>87</v>
      </c>
      <c r="AA40" s="14">
        <v>88</v>
      </c>
      <c r="AB40" s="14">
        <f t="shared" si="19"/>
        <v>36</v>
      </c>
      <c r="AC40" s="15">
        <f t="shared" si="20"/>
        <v>76.875</v>
      </c>
      <c r="AD40" s="14">
        <v>39.7</v>
      </c>
      <c r="AE40" s="14">
        <v>0</v>
      </c>
      <c r="AF40" s="14">
        <v>0</v>
      </c>
      <c r="AG40" s="15">
        <f t="shared" si="2"/>
        <v>73.3975</v>
      </c>
      <c r="AH40" s="16">
        <v>2.217</v>
      </c>
      <c r="AI40" s="14"/>
    </row>
    <row r="41" spans="1:36">
      <c r="A41" s="11">
        <v>38</v>
      </c>
      <c r="B41" s="11" t="s">
        <v>37</v>
      </c>
      <c r="C41" s="12" t="s">
        <v>120</v>
      </c>
      <c r="D41" s="11" t="s">
        <v>121</v>
      </c>
      <c r="E41" s="13">
        <v>89</v>
      </c>
      <c r="F41" s="13">
        <v>75</v>
      </c>
      <c r="G41" s="13">
        <v>71</v>
      </c>
      <c r="H41" s="13">
        <v>74</v>
      </c>
      <c r="I41" s="13">
        <v>47</v>
      </c>
      <c r="J41" s="13">
        <v>75</v>
      </c>
      <c r="K41" s="13">
        <v>85</v>
      </c>
      <c r="L41" s="13" t="s">
        <v>40</v>
      </c>
      <c r="M41" s="13">
        <v>71</v>
      </c>
      <c r="N41" s="13">
        <v>84</v>
      </c>
      <c r="O41" s="13">
        <v>85</v>
      </c>
      <c r="P41" s="13">
        <v>85</v>
      </c>
      <c r="Q41" s="13">
        <v>75</v>
      </c>
      <c r="R41" s="13">
        <v>74</v>
      </c>
      <c r="S41" s="13">
        <v>78</v>
      </c>
      <c r="T41" s="13">
        <v>64</v>
      </c>
      <c r="U41" s="13">
        <v>71</v>
      </c>
      <c r="V41" s="13" t="s">
        <v>40</v>
      </c>
      <c r="W41" s="13" t="s">
        <v>40</v>
      </c>
      <c r="X41" s="13">
        <v>69</v>
      </c>
      <c r="Y41" s="13">
        <v>87</v>
      </c>
      <c r="Z41" s="13">
        <v>91</v>
      </c>
      <c r="AA41" s="14">
        <v>89</v>
      </c>
      <c r="AB41" s="14">
        <f t="shared" si="19"/>
        <v>36</v>
      </c>
      <c r="AC41" s="15">
        <f t="shared" si="20"/>
        <v>74.4444444444444</v>
      </c>
      <c r="AD41" s="14">
        <v>65</v>
      </c>
      <c r="AE41" s="14">
        <v>0</v>
      </c>
      <c r="AF41" s="14">
        <v>0</v>
      </c>
      <c r="AG41" s="15">
        <f t="shared" si="2"/>
        <v>73.1611111111111</v>
      </c>
      <c r="AH41" s="16">
        <v>2.128</v>
      </c>
      <c r="AI41" s="14"/>
    </row>
    <row r="42" spans="1:36">
      <c r="A42" s="11">
        <v>39</v>
      </c>
      <c r="B42" s="11" t="s">
        <v>42</v>
      </c>
      <c r="C42" s="12" t="s">
        <v>122</v>
      </c>
      <c r="D42" s="11" t="s">
        <v>123</v>
      </c>
      <c r="E42" s="13">
        <v>87</v>
      </c>
      <c r="F42" s="13">
        <v>65</v>
      </c>
      <c r="G42" s="13">
        <v>82</v>
      </c>
      <c r="H42" s="13">
        <v>67</v>
      </c>
      <c r="I42" s="13">
        <v>79</v>
      </c>
      <c r="J42" s="13">
        <v>85</v>
      </c>
      <c r="K42" s="13">
        <v>81</v>
      </c>
      <c r="L42" s="13" t="s">
        <v>40</v>
      </c>
      <c r="M42" s="13">
        <v>68</v>
      </c>
      <c r="N42" s="13">
        <v>87</v>
      </c>
      <c r="O42" s="13">
        <v>85</v>
      </c>
      <c r="P42" s="13">
        <v>95</v>
      </c>
      <c r="Q42" s="13">
        <v>85</v>
      </c>
      <c r="R42" s="13">
        <v>33</v>
      </c>
      <c r="S42" s="13">
        <v>86</v>
      </c>
      <c r="T42" s="13">
        <v>73</v>
      </c>
      <c r="U42" s="13">
        <v>91</v>
      </c>
      <c r="V42" s="13" t="s">
        <v>40</v>
      </c>
      <c r="W42" s="13" t="s">
        <v>40</v>
      </c>
      <c r="X42" s="13">
        <v>67</v>
      </c>
      <c r="Y42" s="13">
        <v>88</v>
      </c>
      <c r="Z42" s="13">
        <v>88</v>
      </c>
      <c r="AA42" s="14">
        <v>88</v>
      </c>
      <c r="AB42" s="14">
        <f t="shared" si="19"/>
        <v>36</v>
      </c>
      <c r="AC42" s="15">
        <f t="shared" si="20"/>
        <v>77.0555555555556</v>
      </c>
      <c r="AD42" s="14">
        <v>25.4</v>
      </c>
      <c r="AE42" s="14">
        <v>0</v>
      </c>
      <c r="AF42" s="14">
        <v>0</v>
      </c>
      <c r="AG42" s="15">
        <f t="shared" si="2"/>
        <v>72.8088888888889</v>
      </c>
      <c r="AH42" s="16">
        <v>2.35</v>
      </c>
      <c r="AI42" s="14"/>
    </row>
    <row r="43" spans="1:36">
      <c r="A43" s="11">
        <v>40</v>
      </c>
      <c r="B43" s="11" t="s">
        <v>42</v>
      </c>
      <c r="C43" s="12" t="s">
        <v>124</v>
      </c>
      <c r="D43" s="11" t="s">
        <v>125</v>
      </c>
      <c r="E43" s="13">
        <v>73</v>
      </c>
      <c r="F43" s="13">
        <v>75</v>
      </c>
      <c r="G43" s="13">
        <v>64</v>
      </c>
      <c r="H43" s="13">
        <v>72</v>
      </c>
      <c r="I43" s="13">
        <v>76</v>
      </c>
      <c r="J43" s="13">
        <v>85</v>
      </c>
      <c r="K43" s="13">
        <v>75</v>
      </c>
      <c r="L43" s="13" t="s">
        <v>40</v>
      </c>
      <c r="M43" s="13">
        <v>61</v>
      </c>
      <c r="N43" s="13">
        <v>90</v>
      </c>
      <c r="O43" s="13">
        <v>85</v>
      </c>
      <c r="P43" s="13">
        <v>75</v>
      </c>
      <c r="Q43" s="13">
        <v>63</v>
      </c>
      <c r="R43" s="13">
        <v>71</v>
      </c>
      <c r="S43" s="13">
        <v>78</v>
      </c>
      <c r="T43" s="13">
        <v>66</v>
      </c>
      <c r="U43" s="13">
        <v>90</v>
      </c>
      <c r="V43" s="13" t="s">
        <v>40</v>
      </c>
      <c r="W43" s="13" t="s">
        <v>40</v>
      </c>
      <c r="X43" s="13">
        <v>61</v>
      </c>
      <c r="Y43" s="13">
        <v>90</v>
      </c>
      <c r="Z43" s="13">
        <v>87</v>
      </c>
      <c r="AA43" s="14">
        <v>88.5</v>
      </c>
      <c r="AB43" s="14">
        <f t="shared" si="19"/>
        <v>36</v>
      </c>
      <c r="AC43" s="15">
        <f t="shared" si="20"/>
        <v>74.25</v>
      </c>
      <c r="AD43" s="14">
        <v>61.4</v>
      </c>
      <c r="AE43" s="14">
        <v>0</v>
      </c>
      <c r="AF43" s="14">
        <v>0</v>
      </c>
      <c r="AG43" s="15">
        <f t="shared" si="2"/>
        <v>72.745</v>
      </c>
      <c r="AH43" s="16">
        <v>2.102</v>
      </c>
      <c r="AI43" s="14"/>
    </row>
    <row r="44" spans="1:36">
      <c r="A44" s="11">
        <v>41</v>
      </c>
      <c r="B44" s="11" t="s">
        <v>37</v>
      </c>
      <c r="C44" s="12" t="s">
        <v>126</v>
      </c>
      <c r="D44" s="11" t="s">
        <v>127</v>
      </c>
      <c r="E44" s="13">
        <v>89</v>
      </c>
      <c r="F44" s="13">
        <v>85</v>
      </c>
      <c r="G44" s="13">
        <v>80</v>
      </c>
      <c r="H44" s="13">
        <v>63</v>
      </c>
      <c r="I44" s="13">
        <v>61</v>
      </c>
      <c r="J44" s="13">
        <v>75</v>
      </c>
      <c r="K44" s="13">
        <v>76</v>
      </c>
      <c r="L44" s="13" t="s">
        <v>40</v>
      </c>
      <c r="M44" s="13">
        <v>60</v>
      </c>
      <c r="N44" s="13">
        <v>84</v>
      </c>
      <c r="O44" s="13">
        <v>85</v>
      </c>
      <c r="P44" s="13">
        <v>85</v>
      </c>
      <c r="Q44" s="13">
        <v>72</v>
      </c>
      <c r="R44" s="13">
        <v>71</v>
      </c>
      <c r="S44" s="13">
        <v>81</v>
      </c>
      <c r="T44" s="13">
        <v>71</v>
      </c>
      <c r="U44" s="13">
        <v>71</v>
      </c>
      <c r="V44" s="13" t="s">
        <v>40</v>
      </c>
      <c r="W44" s="13" t="s">
        <v>40</v>
      </c>
      <c r="X44" s="13">
        <v>70</v>
      </c>
      <c r="Y44" s="13">
        <v>91</v>
      </c>
      <c r="Z44" s="13">
        <v>94</v>
      </c>
      <c r="AA44" s="14">
        <v>92.5</v>
      </c>
      <c r="AB44" s="14">
        <f t="shared" si="19"/>
        <v>36</v>
      </c>
      <c r="AC44" s="15">
        <f t="shared" si="20"/>
        <v>74.9861111111111</v>
      </c>
      <c r="AD44" s="14">
        <v>26.4</v>
      </c>
      <c r="AE44" s="14">
        <v>0</v>
      </c>
      <c r="AF44" s="14">
        <v>0.25</v>
      </c>
      <c r="AG44" s="15">
        <f t="shared" si="2"/>
        <v>72.5602777777778</v>
      </c>
      <c r="AH44" s="16">
        <v>2.405</v>
      </c>
      <c r="AI44" s="14"/>
    </row>
    <row r="45" spans="1:36">
      <c r="A45" s="11">
        <v>42</v>
      </c>
      <c r="B45" s="11" t="s">
        <v>42</v>
      </c>
      <c r="C45" s="12" t="s">
        <v>128</v>
      </c>
      <c r="D45" s="11" t="s">
        <v>129</v>
      </c>
      <c r="E45" s="13">
        <v>93</v>
      </c>
      <c r="F45" s="13">
        <v>50</v>
      </c>
      <c r="G45" s="13">
        <v>72</v>
      </c>
      <c r="H45" s="13">
        <v>50</v>
      </c>
      <c r="I45" s="13">
        <v>67</v>
      </c>
      <c r="J45" s="13">
        <v>85</v>
      </c>
      <c r="K45" s="13" t="s">
        <v>40</v>
      </c>
      <c r="L45" s="13">
        <v>88</v>
      </c>
      <c r="M45" s="13">
        <v>60</v>
      </c>
      <c r="N45" s="13">
        <v>90</v>
      </c>
      <c r="O45" s="13">
        <v>85</v>
      </c>
      <c r="P45" s="13">
        <v>85</v>
      </c>
      <c r="Q45" s="13">
        <v>80</v>
      </c>
      <c r="R45" s="13">
        <v>83</v>
      </c>
      <c r="S45" s="13">
        <v>81</v>
      </c>
      <c r="T45" s="13" t="s">
        <v>40</v>
      </c>
      <c r="U45" s="13" t="s">
        <v>40</v>
      </c>
      <c r="V45" s="13">
        <v>77</v>
      </c>
      <c r="W45" s="13">
        <v>73</v>
      </c>
      <c r="X45" s="13">
        <v>60</v>
      </c>
      <c r="Y45" s="13">
        <v>89</v>
      </c>
      <c r="Z45" s="13">
        <v>87</v>
      </c>
      <c r="AA45" s="14">
        <v>88</v>
      </c>
      <c r="AB45" s="14">
        <f t="shared" ref="AB45:AB50" si="21">SUM($E$2:$J$2)+SUM($L$2:$S$2)+SUM($V$2:$X$2)</f>
        <v>36</v>
      </c>
      <c r="AC45" s="15">
        <f t="shared" ref="AC45:AC50" si="22">($E$2*E45+$F$2*F45+$G$2*G45+$H$2*H45+$I$2*I45+$J$2*J45+$L$2*L45+$M$2*M45+$N$2*N45+$O$2*O45+$P$2*P45+$Q$2*Q45+$R$2*R45+$S$2*S45+$V$2*V45+$W$2*W45+$X$2*X45)/$AB$5</f>
        <v>74.0416666666667</v>
      </c>
      <c r="AD45" s="14">
        <v>62</v>
      </c>
      <c r="AE45" s="14">
        <v>0</v>
      </c>
      <c r="AF45" s="14">
        <v>0</v>
      </c>
      <c r="AG45" s="15">
        <f t="shared" si="2"/>
        <v>72.5291666666667</v>
      </c>
      <c r="AH45" s="16">
        <v>2.114</v>
      </c>
      <c r="AI45" s="14"/>
    </row>
    <row r="46" spans="1:36">
      <c r="A46" s="11">
        <v>43</v>
      </c>
      <c r="B46" s="11" t="s">
        <v>37</v>
      </c>
      <c r="C46" s="12" t="s">
        <v>130</v>
      </c>
      <c r="D46" s="11" t="s">
        <v>131</v>
      </c>
      <c r="E46" s="13">
        <v>92</v>
      </c>
      <c r="F46" s="13">
        <v>75</v>
      </c>
      <c r="G46" s="13">
        <v>77</v>
      </c>
      <c r="H46" s="13">
        <v>53</v>
      </c>
      <c r="I46" s="13">
        <v>65</v>
      </c>
      <c r="J46" s="13">
        <v>75</v>
      </c>
      <c r="K46" s="13">
        <v>84</v>
      </c>
      <c r="L46" s="13" t="s">
        <v>40</v>
      </c>
      <c r="M46" s="13">
        <v>61</v>
      </c>
      <c r="N46" s="13">
        <v>84</v>
      </c>
      <c r="O46" s="13">
        <v>85</v>
      </c>
      <c r="P46" s="13">
        <v>85</v>
      </c>
      <c r="Q46" s="13">
        <v>70</v>
      </c>
      <c r="R46" s="13">
        <v>77</v>
      </c>
      <c r="S46" s="13">
        <v>70</v>
      </c>
      <c r="T46" s="13">
        <v>61</v>
      </c>
      <c r="U46" s="13">
        <v>71</v>
      </c>
      <c r="V46" s="13" t="s">
        <v>40</v>
      </c>
      <c r="W46" s="13" t="s">
        <v>40</v>
      </c>
      <c r="X46" s="13">
        <v>61</v>
      </c>
      <c r="Y46" s="13">
        <v>85</v>
      </c>
      <c r="Z46" s="13">
        <v>85</v>
      </c>
      <c r="AA46" s="14">
        <v>85</v>
      </c>
      <c r="AB46" s="14">
        <f>SUM($E$2:$K$2)+SUM($M$2:$U$2)+$X$2</f>
        <v>36</v>
      </c>
      <c r="AC46" s="15">
        <f>($E$2*E46+$F$2*F46+$G$2*G46+$H$2*H46+$I$2*I46+$J$2*J46+$K$2*K46+$M$2*M46+$N$2*N46+$O$2*O46+$P$2*P46+$Q$2*Q46+$R$2*R46+$S$2*S46+$T$2*T46+$U$2*U46+$X$2*X46)/AB46</f>
        <v>72.5972222222222</v>
      </c>
      <c r="AD46" s="14">
        <v>73.1</v>
      </c>
      <c r="AE46" s="14">
        <v>0</v>
      </c>
      <c r="AF46" s="14">
        <v>0.75</v>
      </c>
      <c r="AG46" s="15">
        <f t="shared" si="2"/>
        <v>72.2230555555556</v>
      </c>
      <c r="AH46" s="16">
        <v>2.298</v>
      </c>
      <c r="AI46" s="14"/>
    </row>
    <row r="47" spans="1:36">
      <c r="A47" s="11">
        <v>44</v>
      </c>
      <c r="B47" s="11" t="s">
        <v>42</v>
      </c>
      <c r="C47" s="12" t="s">
        <v>132</v>
      </c>
      <c r="D47" s="11" t="s">
        <v>133</v>
      </c>
      <c r="E47" s="13">
        <v>72</v>
      </c>
      <c r="F47" s="13">
        <v>75</v>
      </c>
      <c r="G47" s="13">
        <v>66</v>
      </c>
      <c r="H47" s="13">
        <v>69</v>
      </c>
      <c r="I47" s="13">
        <v>60</v>
      </c>
      <c r="J47" s="13">
        <v>75</v>
      </c>
      <c r="K47" s="13" t="s">
        <v>40</v>
      </c>
      <c r="L47" s="13">
        <v>84</v>
      </c>
      <c r="M47" s="13">
        <v>77</v>
      </c>
      <c r="N47" s="13">
        <v>84</v>
      </c>
      <c r="O47" s="13">
        <v>85</v>
      </c>
      <c r="P47" s="13">
        <v>75</v>
      </c>
      <c r="Q47" s="13">
        <v>70</v>
      </c>
      <c r="R47" s="13">
        <v>69</v>
      </c>
      <c r="S47" s="13">
        <v>69</v>
      </c>
      <c r="T47" s="13" t="s">
        <v>40</v>
      </c>
      <c r="U47" s="13" t="s">
        <v>40</v>
      </c>
      <c r="V47" s="13">
        <v>67</v>
      </c>
      <c r="W47" s="13">
        <v>77</v>
      </c>
      <c r="X47" s="13">
        <v>68</v>
      </c>
      <c r="Y47" s="13">
        <v>83</v>
      </c>
      <c r="Z47" s="13">
        <v>89</v>
      </c>
      <c r="AA47" s="14">
        <v>86</v>
      </c>
      <c r="AB47" s="14">
        <f t="shared" si="21"/>
        <v>36</v>
      </c>
      <c r="AC47" s="15">
        <f t="shared" si="22"/>
        <v>72.6944444444444</v>
      </c>
      <c r="AD47" s="14">
        <v>77.3</v>
      </c>
      <c r="AE47" s="14">
        <v>0</v>
      </c>
      <c r="AF47" s="14">
        <v>0</v>
      </c>
      <c r="AG47" s="15">
        <f t="shared" si="2"/>
        <v>71.9511111111111</v>
      </c>
      <c r="AH47" s="16">
        <v>2.428</v>
      </c>
      <c r="AI47" s="14"/>
    </row>
    <row r="48" spans="1:36">
      <c r="A48" s="11">
        <v>45</v>
      </c>
      <c r="B48" s="11" t="s">
        <v>37</v>
      </c>
      <c r="C48" s="12" t="s">
        <v>134</v>
      </c>
      <c r="D48" s="11" t="s">
        <v>135</v>
      </c>
      <c r="E48" s="13">
        <v>86</v>
      </c>
      <c r="F48" s="13">
        <v>75</v>
      </c>
      <c r="G48" s="13">
        <v>77</v>
      </c>
      <c r="H48" s="13">
        <v>65</v>
      </c>
      <c r="I48" s="13">
        <v>66</v>
      </c>
      <c r="J48" s="13">
        <v>75</v>
      </c>
      <c r="K48" s="13" t="s">
        <v>40</v>
      </c>
      <c r="L48" s="13">
        <v>79</v>
      </c>
      <c r="M48" s="13">
        <v>60</v>
      </c>
      <c r="N48" s="13">
        <v>88</v>
      </c>
      <c r="O48" s="13">
        <v>75</v>
      </c>
      <c r="P48" s="13">
        <v>85</v>
      </c>
      <c r="Q48" s="13">
        <v>62</v>
      </c>
      <c r="R48" s="13">
        <v>70</v>
      </c>
      <c r="S48" s="13">
        <v>89</v>
      </c>
      <c r="T48" s="13" t="s">
        <v>40</v>
      </c>
      <c r="U48" s="13" t="s">
        <v>40</v>
      </c>
      <c r="V48" s="13">
        <v>70</v>
      </c>
      <c r="W48" s="13">
        <v>70</v>
      </c>
      <c r="X48" s="13">
        <v>61</v>
      </c>
      <c r="Y48" s="13">
        <v>85</v>
      </c>
      <c r="Z48" s="13">
        <v>88</v>
      </c>
      <c r="AA48" s="14">
        <v>86.5</v>
      </c>
      <c r="AB48" s="14">
        <f t="shared" si="21"/>
        <v>36</v>
      </c>
      <c r="AC48" s="15">
        <f t="shared" si="22"/>
        <v>73.5694444444444</v>
      </c>
      <c r="AD48" s="14">
        <v>51.4</v>
      </c>
      <c r="AE48" s="14">
        <v>0</v>
      </c>
      <c r="AF48" s="14">
        <v>0</v>
      </c>
      <c r="AG48" s="15">
        <f t="shared" si="2"/>
        <v>71.3686111111111</v>
      </c>
      <c r="AH48" s="16">
        <v>2.038</v>
      </c>
      <c r="AI48" s="14"/>
    </row>
    <row r="49" spans="1:35">
      <c r="A49" s="11">
        <v>46</v>
      </c>
      <c r="B49" s="11" t="s">
        <v>37</v>
      </c>
      <c r="C49" s="12" t="s">
        <v>136</v>
      </c>
      <c r="D49" s="11" t="s">
        <v>137</v>
      </c>
      <c r="E49" s="13">
        <v>91</v>
      </c>
      <c r="F49" s="13">
        <v>50</v>
      </c>
      <c r="G49" s="13">
        <v>65</v>
      </c>
      <c r="H49" s="13">
        <v>69</v>
      </c>
      <c r="I49" s="13">
        <v>54</v>
      </c>
      <c r="J49" s="13">
        <v>75</v>
      </c>
      <c r="K49" s="13" t="s">
        <v>40</v>
      </c>
      <c r="L49" s="13">
        <v>72</v>
      </c>
      <c r="M49" s="13">
        <v>60</v>
      </c>
      <c r="N49" s="13">
        <v>82</v>
      </c>
      <c r="O49" s="13">
        <v>85</v>
      </c>
      <c r="P49" s="13">
        <v>95</v>
      </c>
      <c r="Q49" s="13">
        <v>74</v>
      </c>
      <c r="R49" s="13">
        <v>66</v>
      </c>
      <c r="S49" s="13">
        <v>86</v>
      </c>
      <c r="T49" s="13" t="s">
        <v>40</v>
      </c>
      <c r="U49" s="13" t="s">
        <v>40</v>
      </c>
      <c r="V49" s="13">
        <v>38</v>
      </c>
      <c r="W49" s="13">
        <v>80</v>
      </c>
      <c r="X49" s="13">
        <v>70</v>
      </c>
      <c r="Y49" s="13">
        <v>87</v>
      </c>
      <c r="Z49" s="13">
        <v>88</v>
      </c>
      <c r="AA49" s="14">
        <v>87.5</v>
      </c>
      <c r="AB49" s="14">
        <f t="shared" si="21"/>
        <v>36</v>
      </c>
      <c r="AC49" s="15">
        <f t="shared" si="22"/>
        <v>70.5416666666667</v>
      </c>
      <c r="AD49" s="14">
        <v>70.4</v>
      </c>
      <c r="AE49" s="14">
        <v>0</v>
      </c>
      <c r="AF49" s="14">
        <v>0</v>
      </c>
      <c r="AG49" s="15">
        <f t="shared" si="2"/>
        <v>70.3991666666667</v>
      </c>
      <c r="AH49" s="16">
        <v>2.349</v>
      </c>
      <c r="AI49" s="14"/>
    </row>
    <row r="50" spans="1:35">
      <c r="A50" s="11">
        <v>47</v>
      </c>
      <c r="B50" s="11" t="s">
        <v>37</v>
      </c>
      <c r="C50" s="12" t="s">
        <v>138</v>
      </c>
      <c r="D50" s="11" t="s">
        <v>139</v>
      </c>
      <c r="E50" s="13">
        <v>78</v>
      </c>
      <c r="F50" s="13">
        <v>85</v>
      </c>
      <c r="G50" s="13">
        <v>84</v>
      </c>
      <c r="H50" s="13">
        <v>47</v>
      </c>
      <c r="I50" s="13">
        <v>70</v>
      </c>
      <c r="J50" s="13">
        <v>75</v>
      </c>
      <c r="K50" s="13" t="s">
        <v>40</v>
      </c>
      <c r="L50" s="13">
        <v>81</v>
      </c>
      <c r="M50" s="13">
        <v>62</v>
      </c>
      <c r="N50" s="13">
        <v>90</v>
      </c>
      <c r="O50" s="13">
        <v>75</v>
      </c>
      <c r="P50" s="13">
        <v>85</v>
      </c>
      <c r="Q50" s="13">
        <v>76</v>
      </c>
      <c r="R50" s="13">
        <v>72</v>
      </c>
      <c r="S50" s="13">
        <v>92</v>
      </c>
      <c r="T50" s="13" t="s">
        <v>40</v>
      </c>
      <c r="U50" s="13" t="s">
        <v>40</v>
      </c>
      <c r="V50" s="13">
        <v>41</v>
      </c>
      <c r="W50" s="13">
        <v>70</v>
      </c>
      <c r="X50" s="13">
        <v>0</v>
      </c>
      <c r="Y50" s="13">
        <v>86</v>
      </c>
      <c r="Z50" s="13">
        <v>82</v>
      </c>
      <c r="AA50" s="14">
        <v>84</v>
      </c>
      <c r="AB50" s="14">
        <f t="shared" si="21"/>
        <v>36</v>
      </c>
      <c r="AC50" s="15">
        <f t="shared" si="22"/>
        <v>68.6944444444444</v>
      </c>
      <c r="AD50" s="14">
        <v>83</v>
      </c>
      <c r="AE50" s="14">
        <v>0</v>
      </c>
      <c r="AF50" s="14">
        <v>0.75</v>
      </c>
      <c r="AG50" s="15">
        <f t="shared" si="2"/>
        <v>69.7861111111111</v>
      </c>
      <c r="AH50" s="16">
        <v>2.382</v>
      </c>
      <c r="AI50" s="14"/>
    </row>
    <row r="51" spans="1:35">
      <c r="A51" s="11">
        <v>48</v>
      </c>
      <c r="B51" s="11" t="s">
        <v>37</v>
      </c>
      <c r="C51" s="12" t="s">
        <v>140</v>
      </c>
      <c r="D51" s="11" t="s">
        <v>141</v>
      </c>
      <c r="E51" s="13">
        <v>74</v>
      </c>
      <c r="F51" s="13">
        <v>65</v>
      </c>
      <c r="G51" s="13">
        <v>79</v>
      </c>
      <c r="H51" s="13">
        <v>49</v>
      </c>
      <c r="I51" s="13">
        <v>67</v>
      </c>
      <c r="J51" s="13">
        <v>75</v>
      </c>
      <c r="K51" s="13">
        <v>69</v>
      </c>
      <c r="L51" s="13" t="s">
        <v>40</v>
      </c>
      <c r="M51" s="13">
        <v>60</v>
      </c>
      <c r="N51" s="13">
        <v>84</v>
      </c>
      <c r="O51" s="13">
        <v>75</v>
      </c>
      <c r="P51" s="13">
        <v>75</v>
      </c>
      <c r="Q51" s="13">
        <v>68</v>
      </c>
      <c r="R51" s="13">
        <v>73</v>
      </c>
      <c r="S51" s="13">
        <v>83</v>
      </c>
      <c r="T51" s="13">
        <v>23</v>
      </c>
      <c r="U51" s="13">
        <v>84</v>
      </c>
      <c r="V51" s="13" t="s">
        <v>40</v>
      </c>
      <c r="W51" s="13" t="s">
        <v>40</v>
      </c>
      <c r="X51" s="13">
        <v>60</v>
      </c>
      <c r="Y51" s="13">
        <v>79</v>
      </c>
      <c r="Z51" s="13">
        <v>82</v>
      </c>
      <c r="AA51" s="14">
        <v>80.5</v>
      </c>
      <c r="AB51" s="14">
        <f t="shared" ref="AB51:AB56" si="23">SUM($E$2:$K$2)+SUM($M$2:$U$2)+$X$2</f>
        <v>36</v>
      </c>
      <c r="AC51" s="15">
        <f t="shared" ref="AC51:AC56" si="24">($E$2*E51+$F$2*F51+$G$2*G51+$H$2*H51+$I$2*I51+$J$2*J51+$K$2*K51+$M$2*M51+$N$2*N51+$O$2*O51+$P$2*P51+$Q$2*Q51+$R$2*R51+$S$2*S51+$T$2*T51+$U$2*U51+$X$2*X51)/AB51</f>
        <v>67.1805555555556</v>
      </c>
      <c r="AD51" s="14">
        <v>73.9</v>
      </c>
      <c r="AE51" s="14">
        <v>0</v>
      </c>
      <c r="AF51" s="14">
        <v>0.15</v>
      </c>
      <c r="AG51" s="15">
        <f t="shared" si="2"/>
        <v>66.9713888888889</v>
      </c>
      <c r="AH51" s="16">
        <v>1.954</v>
      </c>
      <c r="AI51" s="14"/>
    </row>
    <row r="52" spans="1:35">
      <c r="A52" s="11">
        <v>49</v>
      </c>
      <c r="B52" s="11" t="s">
        <v>42</v>
      </c>
      <c r="C52" s="12" t="s">
        <v>142</v>
      </c>
      <c r="D52" s="11" t="s">
        <v>143</v>
      </c>
      <c r="E52" s="13">
        <v>78</v>
      </c>
      <c r="F52" s="13">
        <v>65</v>
      </c>
      <c r="G52" s="13">
        <v>75</v>
      </c>
      <c r="H52" s="13">
        <v>60</v>
      </c>
      <c r="I52" s="13">
        <v>51</v>
      </c>
      <c r="J52" s="13">
        <v>85</v>
      </c>
      <c r="K52" s="13">
        <v>73</v>
      </c>
      <c r="L52" s="13" t="s">
        <v>40</v>
      </c>
      <c r="M52" s="13">
        <v>60</v>
      </c>
      <c r="N52" s="13">
        <v>84</v>
      </c>
      <c r="O52" s="13">
        <v>85</v>
      </c>
      <c r="P52" s="13">
        <v>85</v>
      </c>
      <c r="Q52" s="13">
        <v>75</v>
      </c>
      <c r="R52" s="13">
        <v>75</v>
      </c>
      <c r="S52" s="13">
        <v>81</v>
      </c>
      <c r="T52" s="13">
        <v>31</v>
      </c>
      <c r="U52" s="13">
        <v>75</v>
      </c>
      <c r="V52" s="13" t="s">
        <v>40</v>
      </c>
      <c r="W52" s="13" t="s">
        <v>40</v>
      </c>
      <c r="X52" s="13">
        <v>66</v>
      </c>
      <c r="Y52" s="13">
        <v>85</v>
      </c>
      <c r="Z52" s="13">
        <v>85</v>
      </c>
      <c r="AA52" s="14">
        <v>85</v>
      </c>
      <c r="AB52" s="14">
        <f t="shared" si="23"/>
        <v>36</v>
      </c>
      <c r="AC52" s="15">
        <f t="shared" si="24"/>
        <v>69.4583333333333</v>
      </c>
      <c r="AD52" s="14">
        <v>58.4</v>
      </c>
      <c r="AE52" s="14">
        <v>0</v>
      </c>
      <c r="AF52" s="14">
        <v>0</v>
      </c>
      <c r="AG52" s="15">
        <f t="shared" si="2"/>
        <v>68.5408333333333</v>
      </c>
      <c r="AH52" s="16">
        <v>2.268</v>
      </c>
      <c r="AI52" s="14"/>
    </row>
    <row r="53" spans="1:35">
      <c r="A53" s="11">
        <v>50</v>
      </c>
      <c r="B53" s="11" t="s">
        <v>42</v>
      </c>
      <c r="C53" s="12" t="s">
        <v>144</v>
      </c>
      <c r="D53" s="11" t="s">
        <v>145</v>
      </c>
      <c r="E53" s="13">
        <v>77</v>
      </c>
      <c r="F53" s="13">
        <v>65</v>
      </c>
      <c r="G53" s="13">
        <v>69</v>
      </c>
      <c r="H53" s="13">
        <v>60</v>
      </c>
      <c r="I53" s="13">
        <v>40</v>
      </c>
      <c r="J53" s="13">
        <v>75</v>
      </c>
      <c r="K53" s="13">
        <v>68</v>
      </c>
      <c r="L53" s="13" t="s">
        <v>40</v>
      </c>
      <c r="M53" s="13">
        <v>61</v>
      </c>
      <c r="N53" s="13">
        <v>88</v>
      </c>
      <c r="O53" s="13">
        <v>85</v>
      </c>
      <c r="P53" s="13">
        <v>85</v>
      </c>
      <c r="Q53" s="13">
        <v>82</v>
      </c>
      <c r="R53" s="13">
        <v>72</v>
      </c>
      <c r="S53" s="13">
        <v>75</v>
      </c>
      <c r="T53" s="13">
        <v>37</v>
      </c>
      <c r="U53" s="13">
        <v>75</v>
      </c>
      <c r="V53" s="13" t="s">
        <v>40</v>
      </c>
      <c r="W53" s="13" t="s">
        <v>40</v>
      </c>
      <c r="X53" s="13">
        <v>62</v>
      </c>
      <c r="Y53" s="13">
        <v>78</v>
      </c>
      <c r="Z53" s="13">
        <v>81</v>
      </c>
      <c r="AA53" s="14">
        <v>79.5</v>
      </c>
      <c r="AB53" s="14">
        <f t="shared" si="23"/>
        <v>36</v>
      </c>
      <c r="AC53" s="15">
        <f t="shared" si="24"/>
        <v>68.0138888888889</v>
      </c>
      <c r="AD53" s="14">
        <v>80.3</v>
      </c>
      <c r="AE53" s="14">
        <v>0</v>
      </c>
      <c r="AF53" s="14">
        <v>0</v>
      </c>
      <c r="AG53" s="15">
        <f t="shared" si="2"/>
        <v>67.5247222222222</v>
      </c>
      <c r="AH53" s="16">
        <v>1.944</v>
      </c>
      <c r="AI53" s="14"/>
    </row>
    <row r="54" spans="1:35">
      <c r="A54" s="11">
        <v>51</v>
      </c>
      <c r="B54" s="11" t="s">
        <v>42</v>
      </c>
      <c r="C54" s="12" t="s">
        <v>146</v>
      </c>
      <c r="D54" s="11" t="s">
        <v>147</v>
      </c>
      <c r="E54" s="13">
        <v>77</v>
      </c>
      <c r="F54" s="13">
        <v>50</v>
      </c>
      <c r="G54" s="13">
        <v>77</v>
      </c>
      <c r="H54" s="13">
        <v>42</v>
      </c>
      <c r="I54" s="13">
        <v>49</v>
      </c>
      <c r="J54" s="13">
        <v>75</v>
      </c>
      <c r="K54" s="13">
        <v>77</v>
      </c>
      <c r="L54" s="13" t="s">
        <v>40</v>
      </c>
      <c r="M54" s="13">
        <v>60</v>
      </c>
      <c r="N54" s="13">
        <v>82</v>
      </c>
      <c r="O54" s="13">
        <v>95</v>
      </c>
      <c r="P54" s="13">
        <v>85</v>
      </c>
      <c r="Q54" s="13">
        <v>80</v>
      </c>
      <c r="R54" s="13">
        <v>62</v>
      </c>
      <c r="S54" s="13">
        <v>81</v>
      </c>
      <c r="T54" s="13">
        <v>39</v>
      </c>
      <c r="U54" s="13">
        <v>79</v>
      </c>
      <c r="V54" s="13" t="s">
        <v>40</v>
      </c>
      <c r="W54" s="13" t="s">
        <v>40</v>
      </c>
      <c r="X54" s="13">
        <v>66</v>
      </c>
      <c r="Y54" s="13">
        <v>83</v>
      </c>
      <c r="Z54" s="13">
        <v>81</v>
      </c>
      <c r="AA54" s="14">
        <v>82</v>
      </c>
      <c r="AB54" s="14">
        <f t="shared" si="23"/>
        <v>36</v>
      </c>
      <c r="AC54" s="15">
        <f t="shared" si="24"/>
        <v>67.4166666666667</v>
      </c>
      <c r="AD54" s="14">
        <v>53.6</v>
      </c>
      <c r="AE54" s="14">
        <v>0</v>
      </c>
      <c r="AF54" s="14">
        <v>0</v>
      </c>
      <c r="AG54" s="15">
        <f t="shared" si="2"/>
        <v>66.2716666666667</v>
      </c>
      <c r="AH54" s="16">
        <v>2.462</v>
      </c>
      <c r="AI54" s="14"/>
    </row>
    <row r="55" spans="1:35">
      <c r="A55" s="11">
        <v>52</v>
      </c>
      <c r="B55" s="11" t="s">
        <v>42</v>
      </c>
      <c r="C55" s="12" t="s">
        <v>148</v>
      </c>
      <c r="D55" s="11" t="s">
        <v>149</v>
      </c>
      <c r="E55" s="13">
        <v>85</v>
      </c>
      <c r="F55" s="13">
        <v>50</v>
      </c>
      <c r="G55" s="13">
        <v>78</v>
      </c>
      <c r="H55" s="13">
        <v>44</v>
      </c>
      <c r="I55" s="13">
        <v>44</v>
      </c>
      <c r="J55" s="13">
        <v>75</v>
      </c>
      <c r="K55" s="13">
        <v>66</v>
      </c>
      <c r="L55" s="13" t="s">
        <v>40</v>
      </c>
      <c r="M55" s="13">
        <v>60</v>
      </c>
      <c r="N55" s="13">
        <v>86</v>
      </c>
      <c r="O55" s="13">
        <v>85</v>
      </c>
      <c r="P55" s="13">
        <v>95</v>
      </c>
      <c r="Q55" s="13">
        <v>67</v>
      </c>
      <c r="R55" s="13">
        <v>78</v>
      </c>
      <c r="S55" s="13">
        <v>73</v>
      </c>
      <c r="T55" s="13">
        <v>14</v>
      </c>
      <c r="U55" s="13">
        <v>72</v>
      </c>
      <c r="V55" s="13" t="s">
        <v>40</v>
      </c>
      <c r="W55" s="13" t="s">
        <v>40</v>
      </c>
      <c r="X55" s="13">
        <v>73</v>
      </c>
      <c r="Y55" s="13">
        <v>82</v>
      </c>
      <c r="Z55" s="13">
        <v>88</v>
      </c>
      <c r="AA55" s="14">
        <v>85</v>
      </c>
      <c r="AB55" s="14">
        <f t="shared" si="23"/>
        <v>36</v>
      </c>
      <c r="AC55" s="15">
        <f t="shared" si="24"/>
        <v>65.1111111111111</v>
      </c>
      <c r="AD55" s="14">
        <v>56.2</v>
      </c>
      <c r="AE55" s="14">
        <v>0</v>
      </c>
      <c r="AF55" s="14">
        <v>0</v>
      </c>
      <c r="AG55" s="15">
        <f t="shared" si="2"/>
        <v>65.3877777777778</v>
      </c>
      <c r="AH55" s="16">
        <v>2.254</v>
      </c>
      <c r="AI55" s="14"/>
    </row>
    <row r="56" spans="1:35">
      <c r="A56" s="11">
        <v>53</v>
      </c>
      <c r="B56" s="11" t="s">
        <v>42</v>
      </c>
      <c r="C56" s="12" t="s">
        <v>150</v>
      </c>
      <c r="D56" s="11" t="s">
        <v>151</v>
      </c>
      <c r="E56" s="13">
        <v>76</v>
      </c>
      <c r="F56" s="13">
        <v>50</v>
      </c>
      <c r="G56" s="13">
        <v>70</v>
      </c>
      <c r="H56" s="13">
        <v>34</v>
      </c>
      <c r="I56" s="13">
        <v>42</v>
      </c>
      <c r="J56" s="13">
        <v>75</v>
      </c>
      <c r="K56" s="13">
        <v>60</v>
      </c>
      <c r="L56" s="13" t="s">
        <v>40</v>
      </c>
      <c r="M56" s="13">
        <v>60</v>
      </c>
      <c r="N56" s="13">
        <v>86</v>
      </c>
      <c r="O56" s="13">
        <v>85</v>
      </c>
      <c r="P56" s="13">
        <v>85</v>
      </c>
      <c r="Q56" s="13">
        <v>70</v>
      </c>
      <c r="R56" s="13">
        <v>79</v>
      </c>
      <c r="S56" s="13">
        <v>75</v>
      </c>
      <c r="T56" s="13">
        <v>19</v>
      </c>
      <c r="U56" s="13">
        <v>73</v>
      </c>
      <c r="V56" s="13" t="s">
        <v>40</v>
      </c>
      <c r="W56" s="13" t="s">
        <v>40</v>
      </c>
      <c r="X56" s="13">
        <v>66</v>
      </c>
      <c r="Y56" s="13">
        <v>76</v>
      </c>
      <c r="Z56" s="13">
        <v>76</v>
      </c>
      <c r="AA56" s="14">
        <v>76</v>
      </c>
      <c r="AB56" s="14">
        <f t="shared" si="23"/>
        <v>36</v>
      </c>
      <c r="AC56" s="15">
        <f t="shared" si="24"/>
        <v>62.4444444444444</v>
      </c>
      <c r="AD56" s="14">
        <v>63.1</v>
      </c>
      <c r="AE56" s="14">
        <v>0</v>
      </c>
      <c r="AF56" s="14">
        <v>0</v>
      </c>
      <c r="AG56" s="15">
        <f t="shared" si="2"/>
        <v>62.0661111111111</v>
      </c>
      <c r="AH56" s="16">
        <v>1.789</v>
      </c>
      <c r="AI56" s="14"/>
    </row>
    <row r="57" spans="1:35">
      <c r="A57" s="11">
        <v>54</v>
      </c>
      <c r="B57" s="11" t="s">
        <v>42</v>
      </c>
      <c r="C57" s="12" t="s">
        <v>152</v>
      </c>
      <c r="D57" s="11" t="s">
        <v>153</v>
      </c>
      <c r="E57" s="13">
        <v>72</v>
      </c>
      <c r="F57" s="13">
        <v>50</v>
      </c>
      <c r="G57" s="13">
        <v>56</v>
      </c>
      <c r="H57" s="13">
        <v>33</v>
      </c>
      <c r="I57" s="13">
        <v>45</v>
      </c>
      <c r="J57" s="13">
        <v>75</v>
      </c>
      <c r="K57" s="13" t="s">
        <v>40</v>
      </c>
      <c r="L57" s="13">
        <v>76</v>
      </c>
      <c r="M57" s="13">
        <v>8</v>
      </c>
      <c r="N57" s="13">
        <v>86</v>
      </c>
      <c r="O57" s="13">
        <v>75</v>
      </c>
      <c r="P57" s="13">
        <v>75</v>
      </c>
      <c r="Q57" s="13">
        <v>61</v>
      </c>
      <c r="R57" s="13">
        <v>64</v>
      </c>
      <c r="S57" s="13">
        <v>73</v>
      </c>
      <c r="T57" s="13" t="s">
        <v>40</v>
      </c>
      <c r="U57" s="13">
        <v>75</v>
      </c>
      <c r="V57" s="13">
        <v>59</v>
      </c>
      <c r="W57" s="13">
        <v>60</v>
      </c>
      <c r="X57" s="13">
        <v>0</v>
      </c>
      <c r="Y57" s="13">
        <v>75</v>
      </c>
      <c r="Z57" s="13">
        <v>82</v>
      </c>
      <c r="AA57" s="14">
        <v>78.5</v>
      </c>
      <c r="AB57" s="14">
        <f>SUM($E$2:$J$2)+SUM($L$2:$S$2)+SUM($V$2:$X$2)</f>
        <v>36</v>
      </c>
      <c r="AC57" s="15">
        <f>($E$2*E57+$F$2*F57+$G$2*G57+$H$2*H57+$I$2*I57+$J$2*J57+$L$2*L57+$M$2*M57+$N$2*N57+$O$2*O57+$P$2*P57+$Q$2*Q57+$R$2*R57+$S$2*S57+$V$2*V57+$W$2*W57+$X$2*X57)/$AB$5</f>
        <v>56.875</v>
      </c>
      <c r="AD57" s="14">
        <v>54.2</v>
      </c>
      <c r="AE57" s="14">
        <v>0</v>
      </c>
      <c r="AF57" s="14">
        <v>0</v>
      </c>
      <c r="AG57" s="15">
        <f t="shared" si="2"/>
        <v>58.2225</v>
      </c>
      <c r="AH57" s="16">
        <v>1.692</v>
      </c>
      <c r="AI57" s="14"/>
    </row>
    <row r="58" spans="1:35">
      <c r="A58" s="11">
        <v>55</v>
      </c>
      <c r="B58" s="11" t="s">
        <v>42</v>
      </c>
      <c r="C58" s="12" t="s">
        <v>154</v>
      </c>
      <c r="D58" s="11" t="s">
        <v>155</v>
      </c>
      <c r="E58" s="13">
        <v>74</v>
      </c>
      <c r="F58" s="13">
        <v>50</v>
      </c>
      <c r="G58" s="13">
        <v>75</v>
      </c>
      <c r="H58" s="13">
        <v>62</v>
      </c>
      <c r="I58" s="13">
        <v>42</v>
      </c>
      <c r="J58" s="13">
        <v>85</v>
      </c>
      <c r="K58" s="13">
        <v>67</v>
      </c>
      <c r="L58" s="13" t="s">
        <v>40</v>
      </c>
      <c r="M58" s="13">
        <v>61</v>
      </c>
      <c r="N58" s="13">
        <v>84</v>
      </c>
      <c r="O58" s="13">
        <v>85</v>
      </c>
      <c r="P58" s="13">
        <v>85</v>
      </c>
      <c r="Q58" s="13">
        <v>60</v>
      </c>
      <c r="R58" s="13">
        <v>32</v>
      </c>
      <c r="S58" s="13">
        <v>73</v>
      </c>
      <c r="T58" s="13">
        <v>13</v>
      </c>
      <c r="U58" s="13">
        <v>71</v>
      </c>
      <c r="V58" s="13" t="s">
        <v>40</v>
      </c>
      <c r="W58" s="13" t="s">
        <v>40</v>
      </c>
      <c r="X58" s="13">
        <v>0</v>
      </c>
      <c r="Y58" s="13">
        <v>87</v>
      </c>
      <c r="Z58" s="13">
        <v>88</v>
      </c>
      <c r="AA58" s="14">
        <v>87.5</v>
      </c>
      <c r="AB58" s="14">
        <f t="shared" ref="AB58:AB62" si="25">SUM($E$2:$K$2)+SUM($M$2:$U$2)+$X$2</f>
        <v>36</v>
      </c>
      <c r="AC58" s="15">
        <f t="shared" ref="AC58:AC61" si="26">($E$2*E58+$F$2*F58+$G$2*G58+$H$2*H58+$I$2*I58+$J$2*J58+$K$2*K58+$M$2*M58+$N$2*N58+$O$2*O58+$P$2*P58+$Q$2*Q58+$R$2*R58+$S$2*S58+$T$2*T58+$U$2*U58+$X$2*X58)/AB58</f>
        <v>58.5138888888889</v>
      </c>
      <c r="AD58" s="14">
        <v>0</v>
      </c>
      <c r="AE58" s="14">
        <v>0</v>
      </c>
      <c r="AF58" s="14">
        <v>0</v>
      </c>
      <c r="AG58" s="15">
        <f t="shared" si="2"/>
        <v>58.4597222222222</v>
      </c>
      <c r="AH58" s="16">
        <v>1.409</v>
      </c>
      <c r="AI58" s="14"/>
    </row>
    <row r="59" spans="1:35">
      <c r="A59" s="11">
        <v>56</v>
      </c>
      <c r="B59" s="11" t="s">
        <v>37</v>
      </c>
      <c r="C59" s="12" t="s">
        <v>156</v>
      </c>
      <c r="D59" s="11" t="s">
        <v>157</v>
      </c>
      <c r="E59" s="13">
        <v>66</v>
      </c>
      <c r="F59" s="13">
        <v>50</v>
      </c>
      <c r="G59" s="13">
        <v>61</v>
      </c>
      <c r="H59" s="13">
        <v>27</v>
      </c>
      <c r="I59" s="13">
        <v>47</v>
      </c>
      <c r="J59" s="13">
        <v>75</v>
      </c>
      <c r="K59" s="13" t="s">
        <v>40</v>
      </c>
      <c r="L59" s="13">
        <v>61</v>
      </c>
      <c r="M59" s="13">
        <v>7</v>
      </c>
      <c r="N59" s="13">
        <v>84</v>
      </c>
      <c r="O59" s="13">
        <v>75</v>
      </c>
      <c r="P59" s="13">
        <v>50</v>
      </c>
      <c r="Q59" s="13">
        <v>28</v>
      </c>
      <c r="R59" s="13">
        <v>29</v>
      </c>
      <c r="S59" s="13">
        <v>62</v>
      </c>
      <c r="T59" s="13" t="s">
        <v>40</v>
      </c>
      <c r="U59" s="13" t="s">
        <v>40</v>
      </c>
      <c r="V59" s="13">
        <v>30</v>
      </c>
      <c r="W59" s="13">
        <v>60</v>
      </c>
      <c r="X59" s="13">
        <v>0</v>
      </c>
      <c r="Y59" s="13">
        <v>88</v>
      </c>
      <c r="Z59" s="13">
        <v>88</v>
      </c>
      <c r="AA59" s="14">
        <v>88</v>
      </c>
      <c r="AB59" s="14">
        <f>SUM($E$2:$J$2)+SUM($L$2:$S$2)+SUM($V$2:$X$2)</f>
        <v>36</v>
      </c>
      <c r="AC59" s="15">
        <f>($E$2*E59+$F$2*F59+$G$2*G59+$H$2*H59+$I$2*I59+$J$2*J59+$L$2*L59+$M$2*M59+$N$2*N59+$O$2*O59+$P$2*P59+$Q$2*Q59+$R$2*R59+$S$2*S59+$V$2*V59+$W$2*W59+$X$2*X59)/$AB$5</f>
        <v>47.4027777777778</v>
      </c>
      <c r="AD59" s="14">
        <v>65.6</v>
      </c>
      <c r="AE59" s="14">
        <v>0</v>
      </c>
      <c r="AF59" s="14">
        <v>0</v>
      </c>
      <c r="AG59" s="15">
        <f t="shared" si="2"/>
        <v>54.0619444444444</v>
      </c>
      <c r="AH59" s="16">
        <v>1.197</v>
      </c>
      <c r="AI59" s="14"/>
    </row>
    <row r="60" spans="1:35">
      <c r="A60" s="11">
        <v>57</v>
      </c>
      <c r="B60" s="11" t="s">
        <v>42</v>
      </c>
      <c r="C60" s="12" t="s">
        <v>158</v>
      </c>
      <c r="D60" s="11" t="s">
        <v>159</v>
      </c>
      <c r="E60" s="13">
        <v>73</v>
      </c>
      <c r="F60" s="13">
        <v>50</v>
      </c>
      <c r="G60" s="13">
        <v>65</v>
      </c>
      <c r="H60" s="13">
        <v>18</v>
      </c>
      <c r="I60" s="13">
        <v>37</v>
      </c>
      <c r="J60" s="13">
        <v>75</v>
      </c>
      <c r="K60" s="13">
        <v>41</v>
      </c>
      <c r="L60" s="13" t="s">
        <v>40</v>
      </c>
      <c r="M60" s="13">
        <v>60</v>
      </c>
      <c r="N60" s="13">
        <v>84</v>
      </c>
      <c r="O60" s="13">
        <v>95</v>
      </c>
      <c r="P60" s="13">
        <v>75</v>
      </c>
      <c r="Q60" s="13">
        <v>60</v>
      </c>
      <c r="R60" s="13">
        <v>64</v>
      </c>
      <c r="S60" s="13">
        <v>0</v>
      </c>
      <c r="T60" s="13">
        <v>14</v>
      </c>
      <c r="U60" s="13">
        <v>75</v>
      </c>
      <c r="V60" s="13" t="s">
        <v>40</v>
      </c>
      <c r="W60" s="13" t="s">
        <v>40</v>
      </c>
      <c r="X60" s="13">
        <v>40</v>
      </c>
      <c r="Y60" s="13">
        <v>81</v>
      </c>
      <c r="Z60" s="13">
        <v>73</v>
      </c>
      <c r="AA60" s="14">
        <v>77</v>
      </c>
      <c r="AB60" s="14">
        <f t="shared" si="25"/>
        <v>36</v>
      </c>
      <c r="AC60" s="15">
        <f t="shared" si="26"/>
        <v>51.4583333333333</v>
      </c>
      <c r="AD60" s="14">
        <v>66.2</v>
      </c>
      <c r="AE60" s="14">
        <v>0</v>
      </c>
      <c r="AF60" s="14">
        <v>0</v>
      </c>
      <c r="AG60" s="15">
        <f t="shared" si="2"/>
        <v>54.7308333333333</v>
      </c>
      <c r="AH60" s="16">
        <v>1.471</v>
      </c>
      <c r="AI60" s="14"/>
    </row>
    <row r="61" spans="1:35">
      <c r="A61" s="11">
        <v>58</v>
      </c>
      <c r="B61" s="11" t="s">
        <v>42</v>
      </c>
      <c r="C61" s="12" t="s">
        <v>160</v>
      </c>
      <c r="D61" s="11" t="s">
        <v>161</v>
      </c>
      <c r="E61" s="13">
        <v>0</v>
      </c>
      <c r="F61" s="13">
        <v>50</v>
      </c>
      <c r="G61" s="13">
        <v>67</v>
      </c>
      <c r="H61" s="13">
        <v>0</v>
      </c>
      <c r="I61" s="13">
        <v>1</v>
      </c>
      <c r="J61" s="13">
        <v>75</v>
      </c>
      <c r="K61" s="13">
        <v>70</v>
      </c>
      <c r="L61" s="13" t="s">
        <v>40</v>
      </c>
      <c r="M61" s="13">
        <v>29</v>
      </c>
      <c r="N61" s="13">
        <v>86</v>
      </c>
      <c r="O61" s="13">
        <v>85</v>
      </c>
      <c r="P61" s="13">
        <v>95</v>
      </c>
      <c r="Q61" s="13">
        <v>60</v>
      </c>
      <c r="R61" s="13">
        <v>68</v>
      </c>
      <c r="S61" s="13">
        <v>61</v>
      </c>
      <c r="T61" s="13">
        <v>10</v>
      </c>
      <c r="U61" s="13">
        <v>74</v>
      </c>
      <c r="V61" s="13" t="s">
        <v>40</v>
      </c>
      <c r="W61" s="13" t="s">
        <v>40</v>
      </c>
      <c r="X61" s="13">
        <v>63</v>
      </c>
      <c r="Y61" s="13">
        <v>68</v>
      </c>
      <c r="Z61" s="13">
        <v>68</v>
      </c>
      <c r="AA61" s="14">
        <v>68</v>
      </c>
      <c r="AB61" s="14">
        <f t="shared" si="25"/>
        <v>36</v>
      </c>
      <c r="AC61" s="15">
        <f t="shared" si="26"/>
        <v>49.625</v>
      </c>
      <c r="AD61" s="14">
        <v>60</v>
      </c>
      <c r="AE61" s="14">
        <v>0</v>
      </c>
      <c r="AF61" s="14">
        <v>0</v>
      </c>
      <c r="AG61" s="15">
        <f t="shared" si="2"/>
        <v>51.3375</v>
      </c>
      <c r="AH61" s="16">
        <v>1.728</v>
      </c>
      <c r="AI61" s="14"/>
    </row>
    <row r="62" spans="1:35">
      <c r="A62" s="11">
        <v>59</v>
      </c>
      <c r="B62" s="11" t="s">
        <v>37</v>
      </c>
      <c r="C62" s="12" t="s">
        <v>162</v>
      </c>
      <c r="D62" s="11" t="s">
        <v>163</v>
      </c>
      <c r="E62" s="13"/>
      <c r="F62" s="13"/>
      <c r="G62" s="13"/>
      <c r="H62" s="13"/>
      <c r="I62" s="13"/>
      <c r="J62" s="13"/>
      <c r="K62" s="13">
        <v>0</v>
      </c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4" t="s">
        <v>164</v>
      </c>
      <c r="AB62" s="14">
        <f t="shared" si="25"/>
        <v>36</v>
      </c>
      <c r="AC62" s="15">
        <v>0</v>
      </c>
      <c r="AD62" s="14" t="s">
        <v>164</v>
      </c>
      <c r="AE62" s="14">
        <v>0</v>
      </c>
      <c r="AF62" s="14"/>
      <c r="AG62" s="15">
        <v>0</v>
      </c>
      <c r="AH62" s="16">
        <v>2.024</v>
      </c>
      <c r="AI62" s="47" t="s">
        <v>165</v>
      </c>
    </row>
  </sheetData>
  <mergeCells count="2">
    <mergeCell ref="AI1:AI3"/>
    <mergeCell ref="A1:D2"/>
  </mergeCells>
  <conditionalFormatting sqref="AA4:AA61">
    <cfRule type="cellIs" dxfId="0" priority="7" operator="lessThan">
      <formula>85</formula>
    </cfRule>
  </conditionalFormatting>
  <conditionalFormatting sqref="AD4:AD6">
    <cfRule type="cellIs" dxfId="1" priority="6" operator="lessThan">
      <formula>70</formula>
    </cfRule>
  </conditionalFormatting>
  <conditionalFormatting sqref="AD4:AD18">
    <cfRule type="cellIs" dxfId="2" priority="5" operator="lessThan">
      <formula>65</formula>
    </cfRule>
  </conditionalFormatting>
  <conditionalFormatting sqref="AD4:AD61">
    <cfRule type="cellIs" dxfId="3" priority="4" operator="lessThan">
      <formula>60</formula>
    </cfRule>
  </conditionalFormatting>
  <conditionalFormatting sqref="E4:Z6">
    <cfRule type="cellIs" dxfId="1" priority="3" operator="lessThan">
      <formula>70</formula>
    </cfRule>
  </conditionalFormatting>
  <conditionalFormatting sqref="E4:Z18">
    <cfRule type="cellIs" dxfId="2" priority="2" operator="lessThan">
      <formula>65</formula>
    </cfRule>
  </conditionalFormatting>
  <conditionalFormatting sqref="E4:Z61">
    <cfRule type="cellIs" dxfId="3" priority="1" operator="lessThan">
      <formula>60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87"/>
  <sheetViews>
    <sheetView zoomScale="85" zoomScaleNormal="85" topLeftCell="Q1" workbookViewId="0">
      <selection activeCell="AJ45" sqref="AJ45"/>
    </sheetView>
  </sheetViews>
  <sheetFormatPr defaultColWidth="8.89166666666667" defaultRowHeight="14.25"/>
  <cols>
    <col min="1" max="1" width="9" customWidth="1"/>
    <col min="2" max="2" width="13.5" customWidth="1"/>
    <col min="3" max="3" width="13" customWidth="1"/>
    <col min="4" max="4" width="9" customWidth="1"/>
    <col min="5" max="7" width="18" customWidth="1"/>
    <col min="8" max="8" width="15" customWidth="1"/>
    <col min="9" max="9" width="13" customWidth="1"/>
    <col min="10" max="10" width="14" customWidth="1"/>
    <col min="11" max="13" width="18" customWidth="1"/>
    <col min="14" max="14" width="14" customWidth="1"/>
    <col min="15" max="17" width="18" customWidth="1"/>
    <col min="18" max="18" width="14" customWidth="1"/>
    <col min="19" max="24" width="18" customWidth="1"/>
    <col min="25" max="26" width="16" customWidth="1"/>
    <col min="27" max="27" width="13" customWidth="1"/>
    <col min="28" max="28" width="9" customWidth="1"/>
    <col min="29" max="29" width="12.8" customWidth="1"/>
    <col min="30" max="32" width="9" customWidth="1"/>
    <col min="33" max="33" width="12.8" customWidth="1"/>
    <col min="34" max="34" width="9" customWidth="1"/>
    <col min="35" max="35" width="10" customWidth="1"/>
  </cols>
  <sheetData>
    <row r="1" ht="25.5" spans="1:36">
      <c r="A1" s="1" t="s">
        <v>0</v>
      </c>
      <c r="B1" s="2"/>
      <c r="C1" s="2"/>
      <c r="D1" s="3"/>
      <c r="E1" s="4" t="s">
        <v>166</v>
      </c>
      <c r="F1" s="4" t="s">
        <v>167</v>
      </c>
      <c r="G1" s="4" t="s">
        <v>168</v>
      </c>
      <c r="H1" s="4" t="s">
        <v>169</v>
      </c>
      <c r="I1" s="4" t="s">
        <v>170</v>
      </c>
      <c r="J1" s="4" t="s">
        <v>171</v>
      </c>
      <c r="K1" s="4" t="s">
        <v>172</v>
      </c>
      <c r="L1" s="4" t="s">
        <v>173</v>
      </c>
      <c r="M1" s="4" t="s">
        <v>20</v>
      </c>
      <c r="N1" s="4" t="s">
        <v>174</v>
      </c>
      <c r="O1" s="4" t="s">
        <v>10</v>
      </c>
      <c r="P1" s="4" t="s">
        <v>175</v>
      </c>
      <c r="Q1" s="4" t="s">
        <v>176</v>
      </c>
      <c r="R1" s="4" t="s">
        <v>177</v>
      </c>
      <c r="S1" s="4" t="s">
        <v>178</v>
      </c>
      <c r="T1" s="4" t="s">
        <v>179</v>
      </c>
      <c r="U1" s="4" t="s">
        <v>180</v>
      </c>
      <c r="V1" s="4" t="s">
        <v>181</v>
      </c>
      <c r="W1" s="4" t="s">
        <v>182</v>
      </c>
      <c r="X1" s="4" t="s">
        <v>183</v>
      </c>
      <c r="Y1" s="4" t="s">
        <v>21</v>
      </c>
      <c r="Z1" s="4" t="s">
        <v>22</v>
      </c>
      <c r="AA1" s="4" t="s">
        <v>23</v>
      </c>
      <c r="AB1" s="4" t="s">
        <v>24</v>
      </c>
      <c r="AC1" s="4" t="s">
        <v>25</v>
      </c>
      <c r="AD1" s="4" t="s">
        <v>26</v>
      </c>
      <c r="AE1" s="4" t="s">
        <v>27</v>
      </c>
      <c r="AF1" s="4" t="s">
        <v>28</v>
      </c>
      <c r="AG1" s="4" t="s">
        <v>29</v>
      </c>
      <c r="AH1" s="4" t="s">
        <v>30</v>
      </c>
      <c r="AI1" s="4" t="s">
        <v>31</v>
      </c>
    </row>
    <row r="2" spans="1:36">
      <c r="A2" s="5"/>
      <c r="B2" s="6"/>
      <c r="C2" s="6"/>
      <c r="D2" s="7"/>
      <c r="E2" s="8">
        <v>3</v>
      </c>
      <c r="F2" s="8">
        <v>2</v>
      </c>
      <c r="G2" s="8">
        <v>2</v>
      </c>
      <c r="H2" s="8">
        <v>3</v>
      </c>
      <c r="I2" s="8">
        <v>2</v>
      </c>
      <c r="J2" s="8">
        <v>3</v>
      </c>
      <c r="K2" s="8">
        <v>3</v>
      </c>
      <c r="L2" s="8">
        <v>1.5</v>
      </c>
      <c r="M2" s="8">
        <v>2</v>
      </c>
      <c r="N2" s="8">
        <v>2</v>
      </c>
      <c r="O2" s="8">
        <v>2</v>
      </c>
      <c r="P2" s="8">
        <v>1</v>
      </c>
      <c r="Q2" s="8">
        <v>2.5</v>
      </c>
      <c r="R2" s="8">
        <v>2</v>
      </c>
      <c r="S2" s="8">
        <v>2</v>
      </c>
      <c r="T2" s="8">
        <v>2</v>
      </c>
      <c r="U2" s="8">
        <v>2</v>
      </c>
      <c r="V2" s="8">
        <v>2</v>
      </c>
      <c r="W2" s="8">
        <v>2</v>
      </c>
      <c r="X2" s="8">
        <v>2</v>
      </c>
      <c r="Y2" s="8">
        <v>0</v>
      </c>
      <c r="Z2" s="8">
        <v>0</v>
      </c>
      <c r="AA2" s="9"/>
      <c r="AB2" s="9"/>
      <c r="AC2" s="9"/>
      <c r="AD2" s="9"/>
      <c r="AE2" s="9"/>
      <c r="AF2" s="9"/>
      <c r="AG2" s="9"/>
      <c r="AH2" s="9"/>
      <c r="AI2" s="45"/>
    </row>
    <row r="3" spans="1:36">
      <c r="A3" s="8" t="s">
        <v>32</v>
      </c>
      <c r="B3" s="8" t="s">
        <v>33</v>
      </c>
      <c r="C3" s="8" t="s">
        <v>34</v>
      </c>
      <c r="D3" s="8" t="s">
        <v>35</v>
      </c>
      <c r="E3" s="4" t="s">
        <v>36</v>
      </c>
      <c r="F3" s="4" t="s">
        <v>36</v>
      </c>
      <c r="G3" s="4" t="s">
        <v>36</v>
      </c>
      <c r="H3" s="4" t="s">
        <v>36</v>
      </c>
      <c r="I3" s="4" t="s">
        <v>36</v>
      </c>
      <c r="J3" s="4" t="s">
        <v>36</v>
      </c>
      <c r="K3" s="4" t="s">
        <v>36</v>
      </c>
      <c r="L3" s="4" t="s">
        <v>36</v>
      </c>
      <c r="M3" s="4" t="s">
        <v>36</v>
      </c>
      <c r="N3" s="4" t="s">
        <v>36</v>
      </c>
      <c r="O3" s="4" t="s">
        <v>36</v>
      </c>
      <c r="P3" s="4" t="s">
        <v>36</v>
      </c>
      <c r="Q3" s="4" t="s">
        <v>36</v>
      </c>
      <c r="R3" s="4" t="s">
        <v>36</v>
      </c>
      <c r="S3" s="4" t="s">
        <v>36</v>
      </c>
      <c r="T3" s="4" t="s">
        <v>36</v>
      </c>
      <c r="U3" s="4" t="s">
        <v>36</v>
      </c>
      <c r="V3" s="4" t="s">
        <v>36</v>
      </c>
      <c r="W3" s="4" t="s">
        <v>36</v>
      </c>
      <c r="X3" s="4" t="s">
        <v>36</v>
      </c>
      <c r="Y3" s="4" t="s">
        <v>36</v>
      </c>
      <c r="Z3" s="4" t="s">
        <v>36</v>
      </c>
      <c r="AA3" s="10"/>
      <c r="AB3" s="10"/>
      <c r="AC3" s="10"/>
      <c r="AD3" s="10"/>
      <c r="AE3" s="10"/>
      <c r="AF3" s="10"/>
      <c r="AG3" s="10"/>
      <c r="AH3" s="10"/>
      <c r="AI3" s="46"/>
    </row>
    <row r="4" spans="1:36">
      <c r="A4" s="11">
        <v>1</v>
      </c>
      <c r="B4" s="11" t="s">
        <v>184</v>
      </c>
      <c r="C4" s="12" t="s">
        <v>185</v>
      </c>
      <c r="D4" s="11" t="s">
        <v>186</v>
      </c>
      <c r="E4" s="13">
        <v>94</v>
      </c>
      <c r="F4" s="13">
        <v>91</v>
      </c>
      <c r="G4" s="13">
        <v>92</v>
      </c>
      <c r="H4" s="13">
        <v>91</v>
      </c>
      <c r="I4" s="13">
        <v>90</v>
      </c>
      <c r="J4" s="13">
        <v>90</v>
      </c>
      <c r="K4" s="13">
        <v>83</v>
      </c>
      <c r="L4" s="13">
        <v>95</v>
      </c>
      <c r="M4" s="13">
        <v>95</v>
      </c>
      <c r="N4" s="13">
        <v>95</v>
      </c>
      <c r="O4" s="13">
        <v>87</v>
      </c>
      <c r="P4" s="13">
        <v>85</v>
      </c>
      <c r="Q4" s="13">
        <v>94</v>
      </c>
      <c r="R4" s="13">
        <v>86</v>
      </c>
      <c r="S4" s="13">
        <v>89</v>
      </c>
      <c r="T4" s="13">
        <v>96</v>
      </c>
      <c r="U4" s="13">
        <v>86</v>
      </c>
      <c r="V4" s="13" t="s">
        <v>40</v>
      </c>
      <c r="W4" s="13" t="s">
        <v>40</v>
      </c>
      <c r="X4" s="13" t="s">
        <v>40</v>
      </c>
      <c r="Y4" s="13">
        <v>100</v>
      </c>
      <c r="Z4" s="13">
        <v>89</v>
      </c>
      <c r="AA4" s="14">
        <v>94.5</v>
      </c>
      <c r="AB4" s="14">
        <f t="shared" ref="AB4:AB6" si="0">SUM($E$2:$U$2)</f>
        <v>37</v>
      </c>
      <c r="AC4" s="15">
        <f t="shared" ref="AC4:AC6" si="1">($E$2*E4+$F$2*F4+$G$2*G4+$H$2*H4+$I$2*I4+$J$2*J4+$K$2*K4+$L$2*L4+$M$2*M4+$N$2*N4+$O$2*O4+$P$2*P4+$Q$2*Q4+$R$2*R4+$S$2*S4+$T$2*T4+$U$2*U4)/$AB$4</f>
        <v>90.554054054054</v>
      </c>
      <c r="AD4" s="14">
        <v>65.2</v>
      </c>
      <c r="AE4" s="14">
        <v>0</v>
      </c>
      <c r="AF4" s="14">
        <v>4.8</v>
      </c>
      <c r="AG4" s="15">
        <f>AA4*0.2+AC4*0.7+AD4*0.05+AE4*0.05+4.8</f>
        <v>90.3478378378378</v>
      </c>
      <c r="AH4" s="16">
        <v>3.813</v>
      </c>
      <c r="AI4" s="14" t="s">
        <v>45</v>
      </c>
    </row>
    <row r="5" spans="1:36">
      <c r="A5" s="11">
        <v>2</v>
      </c>
      <c r="B5" s="11" t="s">
        <v>184</v>
      </c>
      <c r="C5" s="12" t="s">
        <v>187</v>
      </c>
      <c r="D5" s="11" t="s">
        <v>188</v>
      </c>
      <c r="E5" s="13">
        <v>98</v>
      </c>
      <c r="F5" s="13">
        <v>95</v>
      </c>
      <c r="G5" s="13">
        <v>89</v>
      </c>
      <c r="H5" s="13">
        <v>87</v>
      </c>
      <c r="I5" s="13">
        <v>88</v>
      </c>
      <c r="J5" s="13">
        <v>89</v>
      </c>
      <c r="K5" s="13">
        <v>93</v>
      </c>
      <c r="L5" s="13">
        <v>95</v>
      </c>
      <c r="M5" s="13">
        <v>85</v>
      </c>
      <c r="N5" s="13">
        <v>95</v>
      </c>
      <c r="O5" s="13">
        <v>91</v>
      </c>
      <c r="P5" s="13">
        <v>85</v>
      </c>
      <c r="Q5" s="13">
        <v>98</v>
      </c>
      <c r="R5" s="13">
        <v>86</v>
      </c>
      <c r="S5" s="13">
        <v>92</v>
      </c>
      <c r="T5" s="13">
        <v>96</v>
      </c>
      <c r="U5" s="13">
        <v>90</v>
      </c>
      <c r="V5" s="13" t="s">
        <v>40</v>
      </c>
      <c r="W5" s="13" t="s">
        <v>40</v>
      </c>
      <c r="X5" s="13" t="s">
        <v>40</v>
      </c>
      <c r="Y5" s="13">
        <v>93</v>
      </c>
      <c r="Z5" s="13">
        <v>92</v>
      </c>
      <c r="AA5" s="14">
        <v>92.5</v>
      </c>
      <c r="AB5" s="14">
        <f t="shared" si="0"/>
        <v>37</v>
      </c>
      <c r="AC5" s="15">
        <f t="shared" si="1"/>
        <v>91.554054054054</v>
      </c>
      <c r="AD5" s="14">
        <v>76</v>
      </c>
      <c r="AE5" s="14">
        <v>0</v>
      </c>
      <c r="AF5" s="14">
        <v>3.45</v>
      </c>
      <c r="AG5" s="15">
        <f t="shared" ref="AG5:AG68" si="2">AC5*0.7+AD5*0.05+AE5*0.05+AF5+AA5*0.2</f>
        <v>89.8378378378378</v>
      </c>
      <c r="AH5" s="16">
        <v>4.048</v>
      </c>
      <c r="AI5" s="14" t="s">
        <v>41</v>
      </c>
    </row>
    <row r="6" spans="1:36">
      <c r="A6" s="11">
        <v>3</v>
      </c>
      <c r="B6" s="11" t="s">
        <v>184</v>
      </c>
      <c r="C6" s="12" t="s">
        <v>189</v>
      </c>
      <c r="D6" s="11" t="s">
        <v>190</v>
      </c>
      <c r="E6" s="13">
        <v>99</v>
      </c>
      <c r="F6" s="13">
        <v>90</v>
      </c>
      <c r="G6" s="13">
        <v>83</v>
      </c>
      <c r="H6" s="13">
        <v>85</v>
      </c>
      <c r="I6" s="13">
        <v>85</v>
      </c>
      <c r="J6" s="13">
        <v>91</v>
      </c>
      <c r="K6" s="13">
        <v>87</v>
      </c>
      <c r="L6" s="13">
        <v>95</v>
      </c>
      <c r="M6" s="13">
        <v>85</v>
      </c>
      <c r="N6" s="13">
        <v>95</v>
      </c>
      <c r="O6" s="13">
        <v>88</v>
      </c>
      <c r="P6" s="13">
        <v>95</v>
      </c>
      <c r="Q6" s="13">
        <v>92</v>
      </c>
      <c r="R6" s="13">
        <v>86</v>
      </c>
      <c r="S6" s="13">
        <v>91</v>
      </c>
      <c r="T6" s="13">
        <v>86</v>
      </c>
      <c r="U6" s="13">
        <v>91</v>
      </c>
      <c r="V6" s="13" t="s">
        <v>40</v>
      </c>
      <c r="W6" s="13" t="s">
        <v>40</v>
      </c>
      <c r="X6" s="13" t="s">
        <v>40</v>
      </c>
      <c r="Y6" s="13">
        <v>100</v>
      </c>
      <c r="Z6" s="13">
        <v>96</v>
      </c>
      <c r="AA6" s="14">
        <v>98</v>
      </c>
      <c r="AB6" s="14">
        <f t="shared" si="0"/>
        <v>37</v>
      </c>
      <c r="AC6" s="15">
        <f t="shared" si="1"/>
        <v>89.554054054054</v>
      </c>
      <c r="AD6" s="14">
        <v>63</v>
      </c>
      <c r="AE6" s="14">
        <v>0</v>
      </c>
      <c r="AF6" s="14">
        <v>4.28</v>
      </c>
      <c r="AG6" s="15">
        <f t="shared" si="2"/>
        <v>89.7178378378378</v>
      </c>
      <c r="AH6" s="16">
        <v>3.584</v>
      </c>
      <c r="AI6" s="14" t="s">
        <v>48</v>
      </c>
    </row>
    <row r="7" ht="15" spans="1:36">
      <c r="A7" s="17">
        <v>4</v>
      </c>
      <c r="B7" s="17" t="s">
        <v>191</v>
      </c>
      <c r="C7" s="18" t="s">
        <v>192</v>
      </c>
      <c r="D7" s="17" t="s">
        <v>193</v>
      </c>
      <c r="E7" s="19">
        <v>95</v>
      </c>
      <c r="F7" s="19">
        <v>90</v>
      </c>
      <c r="G7" s="19">
        <v>85</v>
      </c>
      <c r="H7" s="19">
        <v>89</v>
      </c>
      <c r="I7" s="19">
        <v>86</v>
      </c>
      <c r="J7" s="19">
        <v>91</v>
      </c>
      <c r="K7" s="19">
        <v>90</v>
      </c>
      <c r="L7" s="19">
        <v>95</v>
      </c>
      <c r="M7" s="19">
        <v>75</v>
      </c>
      <c r="N7" s="19">
        <v>95</v>
      </c>
      <c r="O7" s="19">
        <v>93</v>
      </c>
      <c r="P7" s="19">
        <v>85</v>
      </c>
      <c r="Q7" s="19">
        <v>92</v>
      </c>
      <c r="R7" s="19">
        <v>77</v>
      </c>
      <c r="S7" s="19" t="s">
        <v>40</v>
      </c>
      <c r="T7" s="19" t="s">
        <v>40</v>
      </c>
      <c r="U7" s="19" t="s">
        <v>40</v>
      </c>
      <c r="V7" s="19">
        <v>92</v>
      </c>
      <c r="W7" s="19">
        <v>90</v>
      </c>
      <c r="X7" s="19">
        <v>87</v>
      </c>
      <c r="Y7" s="19">
        <v>100</v>
      </c>
      <c r="Z7" s="19">
        <v>90</v>
      </c>
      <c r="AA7" s="20">
        <v>95</v>
      </c>
      <c r="AB7" s="20">
        <f t="shared" ref="AB7:AB10" si="3">SUM($E$2:$R$2)+SUM($V$2:$X$2)</f>
        <v>37</v>
      </c>
      <c r="AC7" s="21">
        <f t="shared" ref="AC7:AC10" si="4">($E$2*E7+$F$2*F7+$G$2*G7+$H$2*H7+$I$2*I7+$J$2*J7+$K$2*K7+$L$2*L7+$M$2*M7+$N$2*N7+$O$2*O7+$P$2*P7+$Q$2*Q7+$R$2*R7+$V$2*V7+$W$2*W7+$X$2*X7)/$AB$7</f>
        <v>88.9864864864865</v>
      </c>
      <c r="AD7" s="20">
        <v>65</v>
      </c>
      <c r="AE7" s="20">
        <v>0</v>
      </c>
      <c r="AF7" s="20">
        <v>5</v>
      </c>
      <c r="AG7" s="21">
        <f t="shared" si="2"/>
        <v>89.5405405405405</v>
      </c>
      <c r="AH7" s="22">
        <v>3.485</v>
      </c>
      <c r="AI7" s="20" t="s">
        <v>45</v>
      </c>
      <c r="AJ7" s="23" t="s">
        <v>49</v>
      </c>
    </row>
    <row r="8" ht="15" spans="1:36">
      <c r="A8" s="24">
        <v>5</v>
      </c>
      <c r="B8" s="24" t="s">
        <v>191</v>
      </c>
      <c r="C8" s="25" t="s">
        <v>194</v>
      </c>
      <c r="D8" s="24" t="s">
        <v>195</v>
      </c>
      <c r="E8" s="26">
        <v>95</v>
      </c>
      <c r="F8" s="26">
        <v>89</v>
      </c>
      <c r="G8" s="26">
        <v>86</v>
      </c>
      <c r="H8" s="26">
        <v>88</v>
      </c>
      <c r="I8" s="26">
        <v>90</v>
      </c>
      <c r="J8" s="26">
        <v>84</v>
      </c>
      <c r="K8" s="26">
        <v>91</v>
      </c>
      <c r="L8" s="26">
        <v>95</v>
      </c>
      <c r="M8" s="26">
        <v>85</v>
      </c>
      <c r="N8" s="26">
        <v>95</v>
      </c>
      <c r="O8" s="26">
        <v>93</v>
      </c>
      <c r="P8" s="26">
        <v>80</v>
      </c>
      <c r="Q8" s="26">
        <v>87</v>
      </c>
      <c r="R8" s="26">
        <v>74</v>
      </c>
      <c r="S8" s="26" t="s">
        <v>40</v>
      </c>
      <c r="T8" s="26" t="s">
        <v>40</v>
      </c>
      <c r="U8" s="26" t="s">
        <v>40</v>
      </c>
      <c r="V8" s="26">
        <v>93</v>
      </c>
      <c r="W8" s="26">
        <v>85</v>
      </c>
      <c r="X8" s="26">
        <v>90</v>
      </c>
      <c r="Y8" s="26">
        <v>100</v>
      </c>
      <c r="Z8" s="26">
        <v>95</v>
      </c>
      <c r="AA8" s="27">
        <v>97.5</v>
      </c>
      <c r="AB8" s="27">
        <f t="shared" si="3"/>
        <v>37</v>
      </c>
      <c r="AC8" s="28">
        <f t="shared" si="4"/>
        <v>88.4864864864865</v>
      </c>
      <c r="AD8" s="27">
        <v>68.3</v>
      </c>
      <c r="AE8" s="27">
        <v>0</v>
      </c>
      <c r="AF8" s="27">
        <v>2.65</v>
      </c>
      <c r="AG8" s="28">
        <f t="shared" si="2"/>
        <v>87.5055405405405</v>
      </c>
      <c r="AH8" s="29">
        <v>3.824</v>
      </c>
      <c r="AI8" s="14" t="s">
        <v>45</v>
      </c>
    </row>
    <row r="9" spans="1:36">
      <c r="A9" s="11">
        <v>6</v>
      </c>
      <c r="B9" s="11" t="s">
        <v>184</v>
      </c>
      <c r="C9" s="12" t="s">
        <v>196</v>
      </c>
      <c r="D9" s="11" t="s">
        <v>197</v>
      </c>
      <c r="E9" s="13">
        <v>98</v>
      </c>
      <c r="F9" s="13">
        <v>96</v>
      </c>
      <c r="G9" s="13">
        <v>94</v>
      </c>
      <c r="H9" s="13">
        <v>92</v>
      </c>
      <c r="I9" s="13">
        <v>93</v>
      </c>
      <c r="J9" s="13">
        <v>91</v>
      </c>
      <c r="K9" s="13">
        <v>97</v>
      </c>
      <c r="L9" s="13">
        <v>95</v>
      </c>
      <c r="M9" s="13">
        <v>95</v>
      </c>
      <c r="N9" s="13">
        <v>95</v>
      </c>
      <c r="O9" s="13">
        <v>88</v>
      </c>
      <c r="P9" s="13">
        <v>90</v>
      </c>
      <c r="Q9" s="13">
        <v>97</v>
      </c>
      <c r="R9" s="13">
        <v>88</v>
      </c>
      <c r="S9" s="13">
        <v>95</v>
      </c>
      <c r="T9" s="13">
        <v>93</v>
      </c>
      <c r="U9" s="13">
        <v>99</v>
      </c>
      <c r="V9" s="13" t="s">
        <v>40</v>
      </c>
      <c r="W9" s="13" t="s">
        <v>40</v>
      </c>
      <c r="X9" s="13" t="s">
        <v>40</v>
      </c>
      <c r="Y9" s="13">
        <v>88</v>
      </c>
      <c r="Z9" s="13">
        <v>87</v>
      </c>
      <c r="AA9" s="14">
        <v>87.5</v>
      </c>
      <c r="AB9" s="14">
        <f t="shared" ref="AB9:AB17" si="5">SUM($E$2:$U$2)</f>
        <v>37</v>
      </c>
      <c r="AC9" s="15">
        <f t="shared" ref="AC9:AC17" si="6">($E$2*E9+$F$2*F9+$G$2*G9+$H$2*H9+$I$2*I9+$J$2*J9+$K$2*K9+$L$2*L9+$M$2*M9+$N$2*N9+$O$2*O9+$P$2*P9+$Q$2*Q9+$R$2*R9+$S$2*S9+$T$2*T9+$U$2*U9)/$AB$4</f>
        <v>94.0810810810811</v>
      </c>
      <c r="AD9" s="14">
        <v>74.8</v>
      </c>
      <c r="AE9" s="14">
        <v>0</v>
      </c>
      <c r="AF9" s="14">
        <v>0</v>
      </c>
      <c r="AG9" s="15">
        <f t="shared" si="2"/>
        <v>87.0967567567567</v>
      </c>
      <c r="AH9" s="16">
        <v>4.112</v>
      </c>
      <c r="AI9" s="14" t="s">
        <v>45</v>
      </c>
    </row>
    <row r="10" spans="1:36">
      <c r="A10" s="11">
        <v>7</v>
      </c>
      <c r="B10" s="11" t="s">
        <v>191</v>
      </c>
      <c r="C10" s="12" t="s">
        <v>198</v>
      </c>
      <c r="D10" s="11" t="s">
        <v>199</v>
      </c>
      <c r="E10" s="13">
        <v>97</v>
      </c>
      <c r="F10" s="13">
        <v>91</v>
      </c>
      <c r="G10" s="13">
        <v>92</v>
      </c>
      <c r="H10" s="13">
        <v>95</v>
      </c>
      <c r="I10" s="13">
        <v>86</v>
      </c>
      <c r="J10" s="13">
        <v>94</v>
      </c>
      <c r="K10" s="13">
        <v>88</v>
      </c>
      <c r="L10" s="13">
        <v>95</v>
      </c>
      <c r="M10" s="13">
        <v>75</v>
      </c>
      <c r="N10" s="13">
        <v>95</v>
      </c>
      <c r="O10" s="13">
        <v>73</v>
      </c>
      <c r="P10" s="13">
        <v>80</v>
      </c>
      <c r="Q10" s="13">
        <v>92</v>
      </c>
      <c r="R10" s="13">
        <v>85</v>
      </c>
      <c r="S10" s="13" t="s">
        <v>40</v>
      </c>
      <c r="T10" s="13" t="s">
        <v>40</v>
      </c>
      <c r="U10" s="13" t="s">
        <v>40</v>
      </c>
      <c r="V10" s="13">
        <v>96</v>
      </c>
      <c r="W10" s="13">
        <v>95</v>
      </c>
      <c r="X10" s="13">
        <v>90</v>
      </c>
      <c r="Y10" s="13">
        <v>97</v>
      </c>
      <c r="Z10" s="13">
        <v>88</v>
      </c>
      <c r="AA10" s="14">
        <v>92.5</v>
      </c>
      <c r="AB10" s="14">
        <f t="shared" si="3"/>
        <v>37</v>
      </c>
      <c r="AC10" s="15">
        <f t="shared" si="4"/>
        <v>90.0135135135135</v>
      </c>
      <c r="AD10" s="14">
        <v>73.4</v>
      </c>
      <c r="AE10" s="14">
        <v>0</v>
      </c>
      <c r="AF10" s="14">
        <v>1.38</v>
      </c>
      <c r="AG10" s="15">
        <f t="shared" si="2"/>
        <v>86.5594594594594</v>
      </c>
      <c r="AH10" s="16">
        <v>3.846</v>
      </c>
      <c r="AI10" s="14" t="s">
        <v>45</v>
      </c>
    </row>
    <row r="11" spans="1:36">
      <c r="A11" s="11">
        <v>8</v>
      </c>
      <c r="B11" s="11" t="s">
        <v>191</v>
      </c>
      <c r="C11" s="12" t="s">
        <v>200</v>
      </c>
      <c r="D11" s="11" t="s">
        <v>201</v>
      </c>
      <c r="E11" s="13">
        <v>92</v>
      </c>
      <c r="F11" s="13">
        <v>88</v>
      </c>
      <c r="G11" s="13">
        <v>83</v>
      </c>
      <c r="H11" s="13">
        <v>77</v>
      </c>
      <c r="I11" s="13">
        <v>84</v>
      </c>
      <c r="J11" s="13">
        <v>79</v>
      </c>
      <c r="K11" s="13">
        <v>81</v>
      </c>
      <c r="L11" s="13">
        <v>95</v>
      </c>
      <c r="M11" s="13">
        <v>85</v>
      </c>
      <c r="N11" s="13">
        <v>95</v>
      </c>
      <c r="O11" s="13">
        <v>83</v>
      </c>
      <c r="P11" s="13">
        <v>95</v>
      </c>
      <c r="Q11" s="13">
        <v>84</v>
      </c>
      <c r="R11" s="13">
        <v>85</v>
      </c>
      <c r="S11" s="13">
        <v>76</v>
      </c>
      <c r="T11" s="13">
        <v>90</v>
      </c>
      <c r="U11" s="13">
        <v>83</v>
      </c>
      <c r="V11" s="13" t="s">
        <v>40</v>
      </c>
      <c r="W11" s="13" t="s">
        <v>40</v>
      </c>
      <c r="X11" s="13" t="s">
        <v>40</v>
      </c>
      <c r="Y11" s="13">
        <v>94</v>
      </c>
      <c r="Z11" s="13">
        <v>96</v>
      </c>
      <c r="AA11" s="14">
        <v>95</v>
      </c>
      <c r="AB11" s="14">
        <f t="shared" si="5"/>
        <v>37</v>
      </c>
      <c r="AC11" s="15">
        <f t="shared" si="6"/>
        <v>84.8243243243243</v>
      </c>
      <c r="AD11" s="14">
        <v>70.5</v>
      </c>
      <c r="AE11" s="14">
        <v>0</v>
      </c>
      <c r="AF11" s="14">
        <v>3.35</v>
      </c>
      <c r="AG11" s="15">
        <f t="shared" si="2"/>
        <v>85.252027027027</v>
      </c>
      <c r="AH11" s="16">
        <v>3.457</v>
      </c>
      <c r="AI11" s="14" t="s">
        <v>45</v>
      </c>
    </row>
    <row r="12" spans="1:36">
      <c r="A12" s="11">
        <v>9</v>
      </c>
      <c r="B12" s="11" t="s">
        <v>184</v>
      </c>
      <c r="C12" s="12" t="s">
        <v>202</v>
      </c>
      <c r="D12" s="11" t="s">
        <v>203</v>
      </c>
      <c r="E12" s="13">
        <v>67</v>
      </c>
      <c r="F12" s="13">
        <v>86</v>
      </c>
      <c r="G12" s="13">
        <v>70</v>
      </c>
      <c r="H12" s="13">
        <v>66</v>
      </c>
      <c r="I12" s="13">
        <v>89</v>
      </c>
      <c r="J12" s="13">
        <v>80</v>
      </c>
      <c r="K12" s="13">
        <v>81</v>
      </c>
      <c r="L12" s="13">
        <v>95</v>
      </c>
      <c r="M12" s="13">
        <v>85</v>
      </c>
      <c r="N12" s="13">
        <v>85</v>
      </c>
      <c r="O12" s="13">
        <v>88</v>
      </c>
      <c r="P12" s="13">
        <v>80</v>
      </c>
      <c r="Q12" s="13">
        <v>84</v>
      </c>
      <c r="R12" s="13">
        <v>80</v>
      </c>
      <c r="S12" s="13" t="s">
        <v>40</v>
      </c>
      <c r="T12" s="13" t="s">
        <v>40</v>
      </c>
      <c r="U12" s="13" t="s">
        <v>40</v>
      </c>
      <c r="V12" s="13">
        <v>88</v>
      </c>
      <c r="W12" s="13">
        <v>71</v>
      </c>
      <c r="X12" s="13">
        <v>94</v>
      </c>
      <c r="Y12" s="13">
        <v>100</v>
      </c>
      <c r="Z12" s="13">
        <v>100</v>
      </c>
      <c r="AA12" s="14">
        <v>100</v>
      </c>
      <c r="AB12" s="14">
        <f>SUM($E$2:$R$2)+SUM($V$2:$X$2)</f>
        <v>37</v>
      </c>
      <c r="AC12" s="15">
        <f>($E$2*E12+$F$2*F12+$G$2*G12+$H$2*H12+$I$2*I12+$J$2*J12+$K$2*K12+$L$2*L12+$M$2*M12+$N$2*N12+$O$2*O12+$P$2*P12+$Q$2*Q12+$R$2*R12+$V$2*V12+$W$2*W12+$X$2*X12)/$AB$7</f>
        <v>80.7162162162162</v>
      </c>
      <c r="AD12" s="14">
        <v>75</v>
      </c>
      <c r="AE12" s="14">
        <v>0</v>
      </c>
      <c r="AF12" s="14">
        <v>5</v>
      </c>
      <c r="AG12" s="15">
        <f t="shared" si="2"/>
        <v>85.2513513513513</v>
      </c>
      <c r="AH12" s="16">
        <v>3.296</v>
      </c>
      <c r="AI12" s="14" t="s">
        <v>45</v>
      </c>
    </row>
    <row r="13" spans="1:36">
      <c r="A13" s="11">
        <v>10</v>
      </c>
      <c r="B13" s="11" t="s">
        <v>191</v>
      </c>
      <c r="C13" s="12" t="s">
        <v>204</v>
      </c>
      <c r="D13" s="11" t="s">
        <v>205</v>
      </c>
      <c r="E13" s="13">
        <v>87</v>
      </c>
      <c r="F13" s="13">
        <v>74</v>
      </c>
      <c r="G13" s="13">
        <v>81</v>
      </c>
      <c r="H13" s="13">
        <v>76</v>
      </c>
      <c r="I13" s="13">
        <v>92</v>
      </c>
      <c r="J13" s="13">
        <v>82</v>
      </c>
      <c r="K13" s="13">
        <v>80</v>
      </c>
      <c r="L13" s="13">
        <v>95</v>
      </c>
      <c r="M13" s="13">
        <v>75</v>
      </c>
      <c r="N13" s="13">
        <v>95</v>
      </c>
      <c r="O13" s="13">
        <v>92</v>
      </c>
      <c r="P13" s="13">
        <v>65</v>
      </c>
      <c r="Q13" s="13">
        <v>83</v>
      </c>
      <c r="R13" s="13">
        <v>84</v>
      </c>
      <c r="S13" s="13" t="s">
        <v>40</v>
      </c>
      <c r="T13" s="13" t="s">
        <v>40</v>
      </c>
      <c r="U13" s="13" t="s">
        <v>40</v>
      </c>
      <c r="V13" s="13">
        <v>89</v>
      </c>
      <c r="W13" s="13">
        <v>80</v>
      </c>
      <c r="X13" s="13">
        <v>95</v>
      </c>
      <c r="Y13" s="13">
        <v>100</v>
      </c>
      <c r="Z13" s="13">
        <v>96</v>
      </c>
      <c r="AA13" s="14">
        <v>98</v>
      </c>
      <c r="AB13" s="14">
        <f>SUM($E$2:$R$2)+SUM($V$2:$X$2)</f>
        <v>37</v>
      </c>
      <c r="AC13" s="15">
        <f>($E$2*E13+$F$2*F13+$G$2*G13+$H$2*H13+$I$2*I13+$J$2*J13+$K$2*K13+$L$2*L13+$M$2*M13+$N$2*N13+$O$2*O13+$P$2*P13+$Q$2*Q13+$R$2*R13+$V$2*V13+$W$2*W13+$X$2*X13)/$AB$7</f>
        <v>83.8918918918919</v>
      </c>
      <c r="AD13" s="14">
        <v>90.5</v>
      </c>
      <c r="AE13" s="14">
        <v>0</v>
      </c>
      <c r="AF13" s="14">
        <v>1.64</v>
      </c>
      <c r="AG13" s="15">
        <f t="shared" si="2"/>
        <v>84.4893243243243</v>
      </c>
      <c r="AH13" s="16">
        <v>3.246</v>
      </c>
      <c r="AI13" s="14" t="s">
        <v>45</v>
      </c>
    </row>
    <row r="14" spans="1:36">
      <c r="A14" s="11">
        <v>11</v>
      </c>
      <c r="B14" s="11" t="s">
        <v>184</v>
      </c>
      <c r="C14" s="12" t="s">
        <v>206</v>
      </c>
      <c r="D14" s="11" t="s">
        <v>207</v>
      </c>
      <c r="E14" s="13">
        <v>90</v>
      </c>
      <c r="F14" s="13">
        <v>89</v>
      </c>
      <c r="G14" s="13">
        <v>82</v>
      </c>
      <c r="H14" s="13">
        <v>86</v>
      </c>
      <c r="I14" s="13">
        <v>77</v>
      </c>
      <c r="J14" s="13">
        <v>74</v>
      </c>
      <c r="K14" s="13">
        <v>81</v>
      </c>
      <c r="L14" s="13">
        <v>90</v>
      </c>
      <c r="M14" s="13">
        <v>85</v>
      </c>
      <c r="N14" s="13">
        <v>95</v>
      </c>
      <c r="O14" s="13">
        <v>87</v>
      </c>
      <c r="P14" s="13">
        <v>90</v>
      </c>
      <c r="Q14" s="13">
        <v>89</v>
      </c>
      <c r="R14" s="13">
        <v>83</v>
      </c>
      <c r="S14" s="13">
        <v>86</v>
      </c>
      <c r="T14" s="13">
        <v>85</v>
      </c>
      <c r="U14" s="13">
        <v>88</v>
      </c>
      <c r="V14" s="13" t="s">
        <v>40</v>
      </c>
      <c r="W14" s="13" t="s">
        <v>40</v>
      </c>
      <c r="X14" s="13" t="s">
        <v>40</v>
      </c>
      <c r="Y14" s="13">
        <v>94</v>
      </c>
      <c r="Z14" s="13">
        <v>91</v>
      </c>
      <c r="AA14" s="14">
        <v>92.5</v>
      </c>
      <c r="AB14" s="14">
        <f t="shared" si="5"/>
        <v>37</v>
      </c>
      <c r="AC14" s="15">
        <f t="shared" si="6"/>
        <v>85.2567567567568</v>
      </c>
      <c r="AD14" s="14">
        <v>71.9</v>
      </c>
      <c r="AE14" s="14">
        <v>0</v>
      </c>
      <c r="AF14" s="14">
        <v>2.4</v>
      </c>
      <c r="AG14" s="15">
        <f t="shared" si="2"/>
        <v>84.1747297297297</v>
      </c>
      <c r="AH14" s="16">
        <v>3.379</v>
      </c>
      <c r="AI14" s="14" t="s">
        <v>48</v>
      </c>
    </row>
    <row r="15" spans="1:36">
      <c r="A15" s="11">
        <v>12</v>
      </c>
      <c r="B15" s="11" t="s">
        <v>184</v>
      </c>
      <c r="C15" s="12" t="s">
        <v>208</v>
      </c>
      <c r="D15" s="11" t="s">
        <v>209</v>
      </c>
      <c r="E15" s="13">
        <v>96</v>
      </c>
      <c r="F15" s="13">
        <v>92</v>
      </c>
      <c r="G15" s="13">
        <v>87</v>
      </c>
      <c r="H15" s="13">
        <v>81</v>
      </c>
      <c r="I15" s="13">
        <v>87</v>
      </c>
      <c r="J15" s="13">
        <v>86</v>
      </c>
      <c r="K15" s="13">
        <v>81</v>
      </c>
      <c r="L15" s="13">
        <v>95</v>
      </c>
      <c r="M15" s="13">
        <v>85</v>
      </c>
      <c r="N15" s="13">
        <v>95</v>
      </c>
      <c r="O15" s="13">
        <v>87</v>
      </c>
      <c r="P15" s="13">
        <v>70</v>
      </c>
      <c r="Q15" s="13">
        <v>92</v>
      </c>
      <c r="R15" s="13">
        <v>86</v>
      </c>
      <c r="S15" s="13">
        <v>87</v>
      </c>
      <c r="T15" s="13">
        <v>86</v>
      </c>
      <c r="U15" s="13">
        <v>90</v>
      </c>
      <c r="V15" s="13" t="s">
        <v>40</v>
      </c>
      <c r="W15" s="13" t="s">
        <v>40</v>
      </c>
      <c r="X15" s="13" t="s">
        <v>40</v>
      </c>
      <c r="Y15" s="13">
        <v>89</v>
      </c>
      <c r="Z15" s="13">
        <v>88</v>
      </c>
      <c r="AA15" s="14">
        <v>88.5</v>
      </c>
      <c r="AB15" s="14">
        <f t="shared" si="5"/>
        <v>37</v>
      </c>
      <c r="AC15" s="15">
        <f t="shared" si="6"/>
        <v>87.527027027027</v>
      </c>
      <c r="AD15" s="14">
        <v>75.3</v>
      </c>
      <c r="AE15" s="14">
        <v>0</v>
      </c>
      <c r="AF15" s="14">
        <v>1</v>
      </c>
      <c r="AG15" s="15">
        <f t="shared" si="2"/>
        <v>83.7339189189189</v>
      </c>
      <c r="AH15" s="16">
        <v>3.743</v>
      </c>
      <c r="AI15" s="14" t="s">
        <v>48</v>
      </c>
    </row>
    <row r="16" spans="1:36">
      <c r="A16" s="11">
        <v>13</v>
      </c>
      <c r="B16" s="11" t="s">
        <v>184</v>
      </c>
      <c r="C16" s="12" t="s">
        <v>210</v>
      </c>
      <c r="D16" s="11" t="s">
        <v>211</v>
      </c>
      <c r="E16" s="13">
        <v>69</v>
      </c>
      <c r="F16" s="13">
        <v>76</v>
      </c>
      <c r="G16" s="13">
        <v>76</v>
      </c>
      <c r="H16" s="13">
        <v>76</v>
      </c>
      <c r="I16" s="13">
        <v>88</v>
      </c>
      <c r="J16" s="13">
        <v>78</v>
      </c>
      <c r="K16" s="13">
        <v>72</v>
      </c>
      <c r="L16" s="13">
        <v>95</v>
      </c>
      <c r="M16" s="13">
        <v>75</v>
      </c>
      <c r="N16" s="13">
        <v>85</v>
      </c>
      <c r="O16" s="13">
        <v>91</v>
      </c>
      <c r="P16" s="13">
        <v>85</v>
      </c>
      <c r="Q16" s="13">
        <v>78</v>
      </c>
      <c r="R16" s="13">
        <v>83</v>
      </c>
      <c r="S16" s="13">
        <v>85</v>
      </c>
      <c r="T16" s="13">
        <v>70</v>
      </c>
      <c r="U16" s="13">
        <v>80</v>
      </c>
      <c r="V16" s="13" t="s">
        <v>40</v>
      </c>
      <c r="W16" s="13" t="s">
        <v>40</v>
      </c>
      <c r="X16" s="13" t="s">
        <v>40</v>
      </c>
      <c r="Y16" s="13">
        <v>100</v>
      </c>
      <c r="Z16" s="13">
        <v>95</v>
      </c>
      <c r="AA16" s="14">
        <v>97.5</v>
      </c>
      <c r="AB16" s="14">
        <f t="shared" si="5"/>
        <v>37</v>
      </c>
      <c r="AC16" s="15">
        <f t="shared" si="6"/>
        <v>79.0675675675676</v>
      </c>
      <c r="AD16" s="14">
        <v>74.1</v>
      </c>
      <c r="AE16" s="14">
        <v>0</v>
      </c>
      <c r="AF16" s="14">
        <v>5</v>
      </c>
      <c r="AG16" s="15">
        <f t="shared" si="2"/>
        <v>83.5522972972973</v>
      </c>
      <c r="AH16" s="16">
        <v>2.896</v>
      </c>
      <c r="AI16" s="14" t="s">
        <v>48</v>
      </c>
    </row>
    <row r="17" spans="1:36">
      <c r="A17" s="11">
        <v>14</v>
      </c>
      <c r="B17" s="11" t="s">
        <v>184</v>
      </c>
      <c r="C17" s="12" t="s">
        <v>212</v>
      </c>
      <c r="D17" s="11" t="s">
        <v>213</v>
      </c>
      <c r="E17" s="13">
        <v>92</v>
      </c>
      <c r="F17" s="13">
        <v>93</v>
      </c>
      <c r="G17" s="13">
        <v>79</v>
      </c>
      <c r="H17" s="13">
        <v>79</v>
      </c>
      <c r="I17" s="13">
        <v>81</v>
      </c>
      <c r="J17" s="13">
        <v>81</v>
      </c>
      <c r="K17" s="13">
        <v>67</v>
      </c>
      <c r="L17" s="13">
        <v>93</v>
      </c>
      <c r="M17" s="13">
        <v>75</v>
      </c>
      <c r="N17" s="13">
        <v>75</v>
      </c>
      <c r="O17" s="13">
        <v>88</v>
      </c>
      <c r="P17" s="13">
        <v>70</v>
      </c>
      <c r="Q17" s="13">
        <v>84</v>
      </c>
      <c r="R17" s="13">
        <v>84</v>
      </c>
      <c r="S17" s="13">
        <v>75</v>
      </c>
      <c r="T17" s="13">
        <v>83</v>
      </c>
      <c r="U17" s="13">
        <v>88</v>
      </c>
      <c r="V17" s="13" t="s">
        <v>40</v>
      </c>
      <c r="W17" s="13" t="s">
        <v>40</v>
      </c>
      <c r="X17" s="13" t="s">
        <v>40</v>
      </c>
      <c r="Y17" s="13">
        <v>100</v>
      </c>
      <c r="Z17" s="13">
        <v>84</v>
      </c>
      <c r="AA17" s="14">
        <v>92</v>
      </c>
      <c r="AB17" s="14">
        <f t="shared" si="5"/>
        <v>37</v>
      </c>
      <c r="AC17" s="15">
        <f t="shared" si="6"/>
        <v>81.5810810810811</v>
      </c>
      <c r="AD17" s="14">
        <v>99.5</v>
      </c>
      <c r="AE17" s="14">
        <v>0</v>
      </c>
      <c r="AF17" s="14">
        <v>3</v>
      </c>
      <c r="AG17" s="15">
        <f t="shared" si="2"/>
        <v>83.4817567567568</v>
      </c>
      <c r="AH17" s="16">
        <v>3.028</v>
      </c>
      <c r="AI17" s="14" t="s">
        <v>48</v>
      </c>
    </row>
    <row r="18" spans="1:36">
      <c r="A18" s="11">
        <v>15</v>
      </c>
      <c r="B18" s="11" t="s">
        <v>184</v>
      </c>
      <c r="C18" s="12" t="s">
        <v>214</v>
      </c>
      <c r="D18" s="11" t="s">
        <v>215</v>
      </c>
      <c r="E18" s="13">
        <v>73</v>
      </c>
      <c r="F18" s="13">
        <v>79</v>
      </c>
      <c r="G18" s="13">
        <v>82</v>
      </c>
      <c r="H18" s="13">
        <v>79</v>
      </c>
      <c r="I18" s="13">
        <v>83</v>
      </c>
      <c r="J18" s="13">
        <v>81</v>
      </c>
      <c r="K18" s="13">
        <v>74</v>
      </c>
      <c r="L18" s="13">
        <v>94</v>
      </c>
      <c r="M18" s="13">
        <v>75</v>
      </c>
      <c r="N18" s="13">
        <v>95</v>
      </c>
      <c r="O18" s="13">
        <v>86</v>
      </c>
      <c r="P18" s="13">
        <v>95</v>
      </c>
      <c r="Q18" s="13">
        <v>84</v>
      </c>
      <c r="R18" s="13">
        <v>83</v>
      </c>
      <c r="S18" s="13" t="s">
        <v>40</v>
      </c>
      <c r="T18" s="13" t="s">
        <v>40</v>
      </c>
      <c r="U18" s="13" t="s">
        <v>40</v>
      </c>
      <c r="V18" s="13">
        <v>81</v>
      </c>
      <c r="W18" s="13">
        <v>71</v>
      </c>
      <c r="X18" s="13">
        <v>97</v>
      </c>
      <c r="Y18" s="13">
        <v>100</v>
      </c>
      <c r="Z18" s="13">
        <v>91</v>
      </c>
      <c r="AA18" s="14">
        <v>95.5</v>
      </c>
      <c r="AB18" s="14">
        <f t="shared" ref="AB18:AB22" si="7">SUM($E$2:$R$2)+SUM($V$2:$X$2)</f>
        <v>37</v>
      </c>
      <c r="AC18" s="15">
        <f t="shared" ref="AC18:AC22" si="8">($E$2*E18+$F$2*F18+$G$2*G18+$H$2*H18+$I$2*I18+$J$2*J18+$K$2*K18+$L$2*L18+$M$2*M18+$N$2*N18+$O$2*O18+$P$2*P18+$Q$2*Q18+$R$2*R18+$V$2*V18+$W$2*W18+$X$2*X18)/$AB$7</f>
        <v>81.9189189189189</v>
      </c>
      <c r="AD18" s="14">
        <v>77.2</v>
      </c>
      <c r="AE18" s="14">
        <v>0</v>
      </c>
      <c r="AF18" s="14">
        <v>3.03</v>
      </c>
      <c r="AG18" s="15">
        <f t="shared" si="2"/>
        <v>83.3332432432432</v>
      </c>
      <c r="AH18" s="16">
        <v>3.049</v>
      </c>
      <c r="AI18" s="14" t="s">
        <v>48</v>
      </c>
    </row>
    <row r="19" spans="1:36">
      <c r="A19" s="11">
        <v>16</v>
      </c>
      <c r="B19" s="11" t="s">
        <v>184</v>
      </c>
      <c r="C19" s="12" t="s">
        <v>216</v>
      </c>
      <c r="D19" s="11" t="s">
        <v>217</v>
      </c>
      <c r="E19" s="13">
        <v>89</v>
      </c>
      <c r="F19" s="13">
        <v>88</v>
      </c>
      <c r="G19" s="13">
        <v>88</v>
      </c>
      <c r="H19" s="13">
        <v>72</v>
      </c>
      <c r="I19" s="13">
        <v>86</v>
      </c>
      <c r="J19" s="13">
        <v>81</v>
      </c>
      <c r="K19" s="13">
        <v>83</v>
      </c>
      <c r="L19" s="13">
        <v>94</v>
      </c>
      <c r="M19" s="13">
        <v>75</v>
      </c>
      <c r="N19" s="13">
        <v>85</v>
      </c>
      <c r="O19" s="13">
        <v>91</v>
      </c>
      <c r="P19" s="13">
        <v>75</v>
      </c>
      <c r="Q19" s="13">
        <v>87</v>
      </c>
      <c r="R19" s="13">
        <v>85</v>
      </c>
      <c r="S19" s="13">
        <v>80</v>
      </c>
      <c r="T19" s="13">
        <v>79</v>
      </c>
      <c r="U19" s="13">
        <v>76</v>
      </c>
      <c r="V19" s="13" t="s">
        <v>40</v>
      </c>
      <c r="W19" s="13" t="s">
        <v>40</v>
      </c>
      <c r="X19" s="13" t="s">
        <v>40</v>
      </c>
      <c r="Y19" s="13">
        <v>99</v>
      </c>
      <c r="Z19" s="13">
        <v>88</v>
      </c>
      <c r="AA19" s="14">
        <v>93.5</v>
      </c>
      <c r="AB19" s="14">
        <f t="shared" ref="AB19:AB25" si="9">SUM($E$2:$U$2)</f>
        <v>37</v>
      </c>
      <c r="AC19" s="15">
        <f t="shared" ref="AC19:AC25" si="10">($E$2*E19+$F$2*F19+$G$2*G19+$H$2*H19+$I$2*I19+$J$2*J19+$K$2*K19+$L$2*L19+$M$2*M19+$N$2*N19+$O$2*O19+$P$2*P19+$Q$2*Q19+$R$2*R19+$S$2*S19+$T$2*T19+$U$2*U19)/$AB$4</f>
        <v>83.0945945945946</v>
      </c>
      <c r="AD19" s="14">
        <v>70.2</v>
      </c>
      <c r="AE19" s="14">
        <v>0</v>
      </c>
      <c r="AF19" s="14">
        <v>2.7</v>
      </c>
      <c r="AG19" s="15">
        <f t="shared" si="2"/>
        <v>83.0762162162162</v>
      </c>
      <c r="AH19" s="16">
        <v>3.377</v>
      </c>
      <c r="AI19" s="14" t="s">
        <v>48</v>
      </c>
    </row>
    <row r="20" spans="1:36">
      <c r="A20" s="11">
        <v>17</v>
      </c>
      <c r="B20" s="11" t="s">
        <v>191</v>
      </c>
      <c r="C20" s="12" t="s">
        <v>218</v>
      </c>
      <c r="D20" s="11" t="s">
        <v>219</v>
      </c>
      <c r="E20" s="13">
        <v>95</v>
      </c>
      <c r="F20" s="13">
        <v>78</v>
      </c>
      <c r="G20" s="13">
        <v>80</v>
      </c>
      <c r="H20" s="13">
        <v>86</v>
      </c>
      <c r="I20" s="13">
        <v>84</v>
      </c>
      <c r="J20" s="13">
        <v>84</v>
      </c>
      <c r="K20" s="13">
        <v>82</v>
      </c>
      <c r="L20" s="13">
        <v>90</v>
      </c>
      <c r="M20" s="13">
        <v>85</v>
      </c>
      <c r="N20" s="13">
        <v>95</v>
      </c>
      <c r="O20" s="13">
        <v>83</v>
      </c>
      <c r="P20" s="13">
        <v>90</v>
      </c>
      <c r="Q20" s="13">
        <v>90</v>
      </c>
      <c r="R20" s="13">
        <v>85</v>
      </c>
      <c r="S20" s="13">
        <v>87</v>
      </c>
      <c r="T20" s="13">
        <v>89</v>
      </c>
      <c r="U20" s="13">
        <v>91</v>
      </c>
      <c r="V20" s="13" t="s">
        <v>40</v>
      </c>
      <c r="W20" s="13" t="s">
        <v>40</v>
      </c>
      <c r="X20" s="13" t="s">
        <v>40</v>
      </c>
      <c r="Y20" s="13">
        <v>91</v>
      </c>
      <c r="Z20" s="13">
        <v>91</v>
      </c>
      <c r="AA20" s="14">
        <v>91</v>
      </c>
      <c r="AB20" s="14">
        <f t="shared" si="9"/>
        <v>37</v>
      </c>
      <c r="AC20" s="15">
        <f t="shared" si="10"/>
        <v>86.6216216216216</v>
      </c>
      <c r="AD20" s="14">
        <v>74.5</v>
      </c>
      <c r="AE20" s="14">
        <v>0</v>
      </c>
      <c r="AF20" s="14">
        <v>0</v>
      </c>
      <c r="AG20" s="15">
        <f t="shared" si="2"/>
        <v>82.5601351351351</v>
      </c>
      <c r="AH20" s="16">
        <v>3.372</v>
      </c>
      <c r="AI20" s="14" t="s">
        <v>48</v>
      </c>
    </row>
    <row r="21" spans="1:36">
      <c r="A21" s="11">
        <v>18</v>
      </c>
      <c r="B21" s="11" t="s">
        <v>191</v>
      </c>
      <c r="C21" s="12" t="s">
        <v>220</v>
      </c>
      <c r="D21" s="11" t="s">
        <v>221</v>
      </c>
      <c r="E21" s="13">
        <v>87</v>
      </c>
      <c r="F21" s="13">
        <v>76</v>
      </c>
      <c r="G21" s="13">
        <v>87</v>
      </c>
      <c r="H21" s="13">
        <v>72</v>
      </c>
      <c r="I21" s="13">
        <v>88</v>
      </c>
      <c r="J21" s="13">
        <v>88</v>
      </c>
      <c r="K21" s="13">
        <v>88</v>
      </c>
      <c r="L21" s="13">
        <v>90</v>
      </c>
      <c r="M21" s="13">
        <v>75</v>
      </c>
      <c r="N21" s="13">
        <v>95</v>
      </c>
      <c r="O21" s="13">
        <v>88</v>
      </c>
      <c r="P21" s="13">
        <v>85</v>
      </c>
      <c r="Q21" s="13">
        <v>82</v>
      </c>
      <c r="R21" s="13">
        <v>77</v>
      </c>
      <c r="S21" s="13" t="s">
        <v>40</v>
      </c>
      <c r="T21" s="13" t="s">
        <v>40</v>
      </c>
      <c r="U21" s="13" t="s">
        <v>40</v>
      </c>
      <c r="V21" s="13">
        <v>77</v>
      </c>
      <c r="W21" s="13">
        <v>94</v>
      </c>
      <c r="X21" s="13">
        <v>83</v>
      </c>
      <c r="Y21" s="13">
        <v>89</v>
      </c>
      <c r="Z21" s="13">
        <v>82</v>
      </c>
      <c r="AA21" s="14">
        <v>85.5</v>
      </c>
      <c r="AB21" s="14">
        <f t="shared" si="7"/>
        <v>37</v>
      </c>
      <c r="AC21" s="15">
        <f t="shared" si="8"/>
        <v>84.054054054054</v>
      </c>
      <c r="AD21" s="14">
        <v>73.4</v>
      </c>
      <c r="AE21" s="14">
        <v>0</v>
      </c>
      <c r="AF21" s="14">
        <v>2.1</v>
      </c>
      <c r="AG21" s="15">
        <f t="shared" si="2"/>
        <v>81.7078378378378</v>
      </c>
      <c r="AH21" s="16">
        <v>3.033</v>
      </c>
      <c r="AI21" s="14" t="s">
        <v>48</v>
      </c>
    </row>
    <row r="22" spans="1:36">
      <c r="A22" s="11">
        <v>19</v>
      </c>
      <c r="B22" s="11" t="s">
        <v>191</v>
      </c>
      <c r="C22" s="12" t="s">
        <v>222</v>
      </c>
      <c r="D22" s="11" t="s">
        <v>223</v>
      </c>
      <c r="E22" s="13">
        <v>97</v>
      </c>
      <c r="F22" s="13">
        <v>88</v>
      </c>
      <c r="G22" s="13">
        <v>88</v>
      </c>
      <c r="H22" s="13">
        <v>78</v>
      </c>
      <c r="I22" s="13">
        <v>89</v>
      </c>
      <c r="J22" s="13">
        <v>75</v>
      </c>
      <c r="K22" s="13">
        <v>72</v>
      </c>
      <c r="L22" s="13">
        <v>94</v>
      </c>
      <c r="M22" s="13">
        <v>75</v>
      </c>
      <c r="N22" s="13">
        <v>85</v>
      </c>
      <c r="O22" s="13">
        <v>87</v>
      </c>
      <c r="P22" s="13">
        <v>75</v>
      </c>
      <c r="Q22" s="13">
        <v>82</v>
      </c>
      <c r="R22" s="13">
        <v>85</v>
      </c>
      <c r="S22" s="13" t="s">
        <v>40</v>
      </c>
      <c r="T22" s="13" t="s">
        <v>40</v>
      </c>
      <c r="U22" s="13" t="s">
        <v>40</v>
      </c>
      <c r="V22" s="13">
        <v>93</v>
      </c>
      <c r="W22" s="13">
        <v>81</v>
      </c>
      <c r="X22" s="13">
        <v>92</v>
      </c>
      <c r="Y22" s="13">
        <v>93</v>
      </c>
      <c r="Z22" s="13">
        <v>88</v>
      </c>
      <c r="AA22" s="14">
        <v>90.5</v>
      </c>
      <c r="AB22" s="14">
        <f t="shared" si="7"/>
        <v>37</v>
      </c>
      <c r="AC22" s="15">
        <f t="shared" si="8"/>
        <v>84.1351351351351</v>
      </c>
      <c r="AD22" s="14">
        <v>79.6</v>
      </c>
      <c r="AE22" s="14">
        <v>0</v>
      </c>
      <c r="AF22" s="14">
        <v>0</v>
      </c>
      <c r="AG22" s="15">
        <f t="shared" si="2"/>
        <v>80.9745945945946</v>
      </c>
      <c r="AH22" s="16">
        <v>3.194</v>
      </c>
      <c r="AI22" s="14" t="s">
        <v>48</v>
      </c>
    </row>
    <row r="23" spans="1:36">
      <c r="A23" s="11">
        <v>20</v>
      </c>
      <c r="B23" s="11" t="s">
        <v>191</v>
      </c>
      <c r="C23" s="12" t="s">
        <v>224</v>
      </c>
      <c r="D23" s="11" t="s">
        <v>225</v>
      </c>
      <c r="E23" s="13">
        <v>89</v>
      </c>
      <c r="F23" s="13">
        <v>80</v>
      </c>
      <c r="G23" s="13">
        <v>84</v>
      </c>
      <c r="H23" s="13">
        <v>75</v>
      </c>
      <c r="I23" s="13">
        <v>79</v>
      </c>
      <c r="J23" s="13">
        <v>76</v>
      </c>
      <c r="K23" s="13">
        <v>85</v>
      </c>
      <c r="L23" s="13">
        <v>95</v>
      </c>
      <c r="M23" s="13">
        <v>85</v>
      </c>
      <c r="N23" s="13">
        <v>85</v>
      </c>
      <c r="O23" s="13">
        <v>93</v>
      </c>
      <c r="P23" s="13">
        <v>95</v>
      </c>
      <c r="Q23" s="13">
        <v>80</v>
      </c>
      <c r="R23" s="13">
        <v>85</v>
      </c>
      <c r="S23" s="13">
        <v>69</v>
      </c>
      <c r="T23" s="13">
        <v>87</v>
      </c>
      <c r="U23" s="13">
        <v>71</v>
      </c>
      <c r="V23" s="13" t="s">
        <v>40</v>
      </c>
      <c r="W23" s="13" t="s">
        <v>40</v>
      </c>
      <c r="X23" s="13" t="s">
        <v>40</v>
      </c>
      <c r="Y23" s="13">
        <v>89</v>
      </c>
      <c r="Z23" s="13">
        <v>90</v>
      </c>
      <c r="AA23" s="14">
        <v>89.5</v>
      </c>
      <c r="AB23" s="14">
        <f t="shared" si="9"/>
        <v>37</v>
      </c>
      <c r="AC23" s="15">
        <f t="shared" si="10"/>
        <v>82.3918918918919</v>
      </c>
      <c r="AD23" s="14">
        <v>69.4</v>
      </c>
      <c r="AE23" s="14">
        <v>0</v>
      </c>
      <c r="AF23" s="14">
        <v>1.92</v>
      </c>
      <c r="AG23" s="15">
        <f t="shared" si="2"/>
        <v>80.9643243243243</v>
      </c>
      <c r="AH23" s="16">
        <v>3.076</v>
      </c>
      <c r="AI23" s="14" t="s">
        <v>48</v>
      </c>
    </row>
    <row r="24" ht="15" spans="1:36">
      <c r="A24" s="17">
        <v>21</v>
      </c>
      <c r="B24" s="17" t="s">
        <v>184</v>
      </c>
      <c r="C24" s="18" t="s">
        <v>226</v>
      </c>
      <c r="D24" s="17" t="s">
        <v>227</v>
      </c>
      <c r="E24" s="19">
        <v>88</v>
      </c>
      <c r="F24" s="19">
        <v>88</v>
      </c>
      <c r="G24" s="19">
        <v>81</v>
      </c>
      <c r="H24" s="19">
        <v>78</v>
      </c>
      <c r="I24" s="19">
        <v>81</v>
      </c>
      <c r="J24" s="19">
        <v>75</v>
      </c>
      <c r="K24" s="19">
        <v>71</v>
      </c>
      <c r="L24" s="19">
        <v>95</v>
      </c>
      <c r="M24" s="19">
        <v>85</v>
      </c>
      <c r="N24" s="19">
        <v>95</v>
      </c>
      <c r="O24" s="19">
        <v>92</v>
      </c>
      <c r="P24" s="19">
        <v>90</v>
      </c>
      <c r="Q24" s="19">
        <v>87</v>
      </c>
      <c r="R24" s="19">
        <v>83</v>
      </c>
      <c r="S24" s="19">
        <v>86</v>
      </c>
      <c r="T24" s="19">
        <v>85</v>
      </c>
      <c r="U24" s="19">
        <v>80</v>
      </c>
      <c r="V24" s="19" t="s">
        <v>40</v>
      </c>
      <c r="W24" s="19" t="s">
        <v>40</v>
      </c>
      <c r="X24" s="19" t="s">
        <v>40</v>
      </c>
      <c r="Y24" s="19">
        <v>90</v>
      </c>
      <c r="Z24" s="19">
        <v>90</v>
      </c>
      <c r="AA24" s="20">
        <v>90</v>
      </c>
      <c r="AB24" s="20">
        <f t="shared" si="9"/>
        <v>37</v>
      </c>
      <c r="AC24" s="21">
        <f t="shared" si="10"/>
        <v>83.7297297297297</v>
      </c>
      <c r="AD24" s="20">
        <v>76.4</v>
      </c>
      <c r="AE24" s="20">
        <v>0</v>
      </c>
      <c r="AF24" s="20">
        <v>0.25</v>
      </c>
      <c r="AG24" s="21">
        <f t="shared" si="2"/>
        <v>80.6808108108108</v>
      </c>
      <c r="AH24" s="22">
        <v>3.134</v>
      </c>
      <c r="AI24" s="20" t="s">
        <v>48</v>
      </c>
      <c r="AJ24" s="23" t="s">
        <v>74</v>
      </c>
    </row>
    <row r="25" ht="15" spans="1:36">
      <c r="A25" s="24">
        <v>22</v>
      </c>
      <c r="B25" s="24" t="s">
        <v>184</v>
      </c>
      <c r="C25" s="25" t="s">
        <v>228</v>
      </c>
      <c r="D25" s="24" t="s">
        <v>229</v>
      </c>
      <c r="E25" s="26">
        <v>80</v>
      </c>
      <c r="F25" s="26">
        <v>81</v>
      </c>
      <c r="G25" s="26">
        <v>85</v>
      </c>
      <c r="H25" s="26">
        <v>78</v>
      </c>
      <c r="I25" s="26">
        <v>92</v>
      </c>
      <c r="J25" s="26">
        <v>83</v>
      </c>
      <c r="K25" s="26">
        <v>64</v>
      </c>
      <c r="L25" s="26">
        <v>95</v>
      </c>
      <c r="M25" s="26">
        <v>75</v>
      </c>
      <c r="N25" s="26">
        <v>85</v>
      </c>
      <c r="O25" s="26">
        <v>88</v>
      </c>
      <c r="P25" s="26">
        <v>85</v>
      </c>
      <c r="Q25" s="26">
        <v>72</v>
      </c>
      <c r="R25" s="26">
        <v>83</v>
      </c>
      <c r="S25" s="26">
        <v>77</v>
      </c>
      <c r="T25" s="26">
        <v>68</v>
      </c>
      <c r="U25" s="26">
        <v>80</v>
      </c>
      <c r="V25" s="13" t="s">
        <v>40</v>
      </c>
      <c r="W25" s="13" t="s">
        <v>40</v>
      </c>
      <c r="X25" s="13" t="s">
        <v>40</v>
      </c>
      <c r="Y25" s="26">
        <v>100</v>
      </c>
      <c r="Z25" s="26">
        <v>92</v>
      </c>
      <c r="AA25" s="27">
        <v>96</v>
      </c>
      <c r="AB25" s="27">
        <f t="shared" si="9"/>
        <v>37</v>
      </c>
      <c r="AC25" s="28">
        <f t="shared" si="10"/>
        <v>79.7432432432432</v>
      </c>
      <c r="AD25" s="27">
        <v>58.1</v>
      </c>
      <c r="AE25" s="27">
        <v>0</v>
      </c>
      <c r="AF25" s="27">
        <v>2.34</v>
      </c>
      <c r="AG25" s="28">
        <f t="shared" si="2"/>
        <v>80.2652702702703</v>
      </c>
      <c r="AH25" s="29">
        <v>3.015</v>
      </c>
      <c r="AI25" s="27"/>
    </row>
    <row r="26" spans="1:36">
      <c r="A26" s="11">
        <v>23</v>
      </c>
      <c r="B26" s="11" t="s">
        <v>191</v>
      </c>
      <c r="C26" s="12" t="s">
        <v>230</v>
      </c>
      <c r="D26" s="11" t="s">
        <v>231</v>
      </c>
      <c r="E26" s="13">
        <v>97</v>
      </c>
      <c r="F26" s="13">
        <v>76</v>
      </c>
      <c r="G26" s="13">
        <v>79</v>
      </c>
      <c r="H26" s="13">
        <v>80</v>
      </c>
      <c r="I26" s="13">
        <v>80</v>
      </c>
      <c r="J26" s="13">
        <v>76</v>
      </c>
      <c r="K26" s="13">
        <v>79</v>
      </c>
      <c r="L26" s="13">
        <v>90</v>
      </c>
      <c r="M26" s="13">
        <v>75</v>
      </c>
      <c r="N26" s="13">
        <v>85</v>
      </c>
      <c r="O26" s="13">
        <v>91</v>
      </c>
      <c r="P26" s="13">
        <v>90</v>
      </c>
      <c r="Q26" s="13">
        <v>81</v>
      </c>
      <c r="R26" s="13">
        <v>85</v>
      </c>
      <c r="S26" s="13" t="s">
        <v>40</v>
      </c>
      <c r="T26" s="13" t="s">
        <v>40</v>
      </c>
      <c r="U26" s="13" t="s">
        <v>40</v>
      </c>
      <c r="V26" s="13">
        <v>74</v>
      </c>
      <c r="W26" s="13">
        <v>80</v>
      </c>
      <c r="X26" s="13">
        <v>92</v>
      </c>
      <c r="Y26" s="13">
        <v>93</v>
      </c>
      <c r="Z26" s="13">
        <v>93</v>
      </c>
      <c r="AA26" s="14">
        <v>93</v>
      </c>
      <c r="AB26" s="14">
        <f t="shared" ref="AB26:AB31" si="11">SUM($E$2:$R$2)+SUM($V$2:$X$2)</f>
        <v>37</v>
      </c>
      <c r="AC26" s="15">
        <f t="shared" ref="AC26:AC31" si="12">($E$2*E26+$F$2*F26+$G$2*G26+$H$2*H26+$I$2*I26+$J$2*J26+$K$2*K26+$L$2*L26+$M$2*M26+$N$2*N26+$O$2*O26+$P$2*P26+$Q$2*Q26+$R$2*R26+$V$2*V26+$W$2*W26+$X$2*X26)/$AB$7</f>
        <v>82.6351351351351</v>
      </c>
      <c r="AD26" s="14">
        <v>71.5</v>
      </c>
      <c r="AE26" s="14">
        <v>0</v>
      </c>
      <c r="AF26" s="14">
        <v>0.15</v>
      </c>
      <c r="AG26" s="15">
        <f t="shared" si="2"/>
        <v>80.1695945945946</v>
      </c>
      <c r="AH26" s="16">
        <v>3.155</v>
      </c>
      <c r="AI26" s="14" t="s">
        <v>48</v>
      </c>
    </row>
    <row r="27" spans="1:36">
      <c r="A27" s="11">
        <v>24</v>
      </c>
      <c r="B27" s="11" t="s">
        <v>191</v>
      </c>
      <c r="C27" s="12" t="s">
        <v>232</v>
      </c>
      <c r="D27" s="11" t="s">
        <v>233</v>
      </c>
      <c r="E27" s="13">
        <v>83</v>
      </c>
      <c r="F27" s="13">
        <v>89</v>
      </c>
      <c r="G27" s="13">
        <v>79</v>
      </c>
      <c r="H27" s="13">
        <v>73</v>
      </c>
      <c r="I27" s="13">
        <v>82</v>
      </c>
      <c r="J27" s="13">
        <v>73</v>
      </c>
      <c r="K27" s="13">
        <v>67</v>
      </c>
      <c r="L27" s="13">
        <v>95</v>
      </c>
      <c r="M27" s="13">
        <v>75</v>
      </c>
      <c r="N27" s="13">
        <v>95</v>
      </c>
      <c r="O27" s="13">
        <v>89</v>
      </c>
      <c r="P27" s="13">
        <v>95</v>
      </c>
      <c r="Q27" s="13">
        <v>82</v>
      </c>
      <c r="R27" s="13">
        <v>85</v>
      </c>
      <c r="S27" s="13">
        <v>76</v>
      </c>
      <c r="T27" s="13">
        <v>95</v>
      </c>
      <c r="U27" s="13">
        <v>90</v>
      </c>
      <c r="V27" s="13" t="s">
        <v>40</v>
      </c>
      <c r="W27" s="13" t="s">
        <v>40</v>
      </c>
      <c r="X27" s="13" t="s">
        <v>40</v>
      </c>
      <c r="Y27" s="13">
        <v>90</v>
      </c>
      <c r="Z27" s="13">
        <v>91</v>
      </c>
      <c r="AA27" s="14">
        <v>90.5</v>
      </c>
      <c r="AB27" s="14">
        <f t="shared" ref="AB27:AB33" si="13">SUM($E$2:$U$2)</f>
        <v>37</v>
      </c>
      <c r="AC27" s="15">
        <f t="shared" ref="AC27:AC33" si="14">($E$2*E27+$F$2*F27+$G$2*G27+$H$2*H27+$I$2*I27+$J$2*J27+$K$2*K27+$L$2*L27+$M$2*M27+$N$2*N27+$O$2*O27+$P$2*P27+$Q$2*Q27+$R$2*R27+$S$2*S27+$T$2*T27+$U$2*U27)/$AB$4</f>
        <v>82.1756756756757</v>
      </c>
      <c r="AD27" s="14">
        <v>78.1</v>
      </c>
      <c r="AE27" s="14">
        <v>0</v>
      </c>
      <c r="AF27" s="14">
        <v>0.35</v>
      </c>
      <c r="AG27" s="15">
        <f t="shared" si="2"/>
        <v>79.877972972973</v>
      </c>
      <c r="AH27" s="16">
        <v>3.077</v>
      </c>
      <c r="AI27" s="14"/>
    </row>
    <row r="28" spans="1:36">
      <c r="A28" s="11">
        <v>25</v>
      </c>
      <c r="B28" s="11" t="s">
        <v>191</v>
      </c>
      <c r="C28" s="12" t="s">
        <v>234</v>
      </c>
      <c r="D28" s="11" t="s">
        <v>235</v>
      </c>
      <c r="E28" s="13">
        <v>82</v>
      </c>
      <c r="F28" s="13">
        <v>79</v>
      </c>
      <c r="G28" s="13">
        <v>75</v>
      </c>
      <c r="H28" s="13">
        <v>75</v>
      </c>
      <c r="I28" s="13">
        <v>88</v>
      </c>
      <c r="J28" s="13">
        <v>70</v>
      </c>
      <c r="K28" s="13">
        <v>77</v>
      </c>
      <c r="L28" s="13">
        <v>95</v>
      </c>
      <c r="M28" s="13">
        <v>85</v>
      </c>
      <c r="N28" s="13">
        <v>95</v>
      </c>
      <c r="O28" s="13">
        <v>93</v>
      </c>
      <c r="P28" s="13">
        <v>75</v>
      </c>
      <c r="Q28" s="13">
        <v>82</v>
      </c>
      <c r="R28" s="13">
        <v>77</v>
      </c>
      <c r="S28" s="13" t="s">
        <v>40</v>
      </c>
      <c r="T28" s="13" t="s">
        <v>40</v>
      </c>
      <c r="U28" s="13" t="s">
        <v>40</v>
      </c>
      <c r="V28" s="13">
        <v>86</v>
      </c>
      <c r="W28" s="13">
        <v>68</v>
      </c>
      <c r="X28" s="13">
        <v>91</v>
      </c>
      <c r="Y28" s="13">
        <v>95</v>
      </c>
      <c r="Z28" s="13">
        <v>90</v>
      </c>
      <c r="AA28" s="14">
        <v>92.5</v>
      </c>
      <c r="AB28" s="14">
        <f t="shared" si="11"/>
        <v>37</v>
      </c>
      <c r="AC28" s="15">
        <f t="shared" si="12"/>
        <v>81.3108108108108</v>
      </c>
      <c r="AD28" s="14">
        <v>80.2</v>
      </c>
      <c r="AE28" s="14">
        <v>0</v>
      </c>
      <c r="AF28" s="14">
        <v>0.25</v>
      </c>
      <c r="AG28" s="15">
        <f t="shared" si="2"/>
        <v>79.6775675675676</v>
      </c>
      <c r="AH28" s="16">
        <v>3.084</v>
      </c>
      <c r="AI28" s="14"/>
    </row>
    <row r="29" spans="1:36">
      <c r="A29" s="11">
        <v>26</v>
      </c>
      <c r="B29" s="11" t="s">
        <v>191</v>
      </c>
      <c r="C29" s="12" t="s">
        <v>236</v>
      </c>
      <c r="D29" s="11" t="s">
        <v>237</v>
      </c>
      <c r="E29" s="13">
        <v>75</v>
      </c>
      <c r="F29" s="13">
        <v>79</v>
      </c>
      <c r="G29" s="13">
        <v>74</v>
      </c>
      <c r="H29" s="13">
        <v>74</v>
      </c>
      <c r="I29" s="13">
        <v>86</v>
      </c>
      <c r="J29" s="13">
        <v>77</v>
      </c>
      <c r="K29" s="13">
        <v>83</v>
      </c>
      <c r="L29" s="13">
        <v>90</v>
      </c>
      <c r="M29" s="13">
        <v>75</v>
      </c>
      <c r="N29" s="13">
        <v>95</v>
      </c>
      <c r="O29" s="13">
        <v>89</v>
      </c>
      <c r="P29" s="13">
        <v>90</v>
      </c>
      <c r="Q29" s="13">
        <v>86</v>
      </c>
      <c r="R29" s="13">
        <v>85</v>
      </c>
      <c r="S29" s="13">
        <v>77</v>
      </c>
      <c r="T29" s="13">
        <v>87</v>
      </c>
      <c r="U29" s="13">
        <v>78</v>
      </c>
      <c r="V29" s="13" t="s">
        <v>40</v>
      </c>
      <c r="W29" s="13" t="s">
        <v>40</v>
      </c>
      <c r="X29" s="13" t="s">
        <v>40</v>
      </c>
      <c r="Y29" s="13">
        <v>91</v>
      </c>
      <c r="Z29" s="13">
        <v>91</v>
      </c>
      <c r="AA29" s="14">
        <v>91</v>
      </c>
      <c r="AB29" s="14">
        <f t="shared" si="13"/>
        <v>37</v>
      </c>
      <c r="AC29" s="15">
        <f t="shared" si="14"/>
        <v>81.5405405405405</v>
      </c>
      <c r="AD29" s="14">
        <v>77.7</v>
      </c>
      <c r="AE29" s="14">
        <v>0</v>
      </c>
      <c r="AF29" s="14">
        <v>0</v>
      </c>
      <c r="AG29" s="15">
        <f t="shared" si="2"/>
        <v>79.1633783783784</v>
      </c>
      <c r="AH29" s="16">
        <v>2.601</v>
      </c>
      <c r="AI29" s="14"/>
    </row>
    <row r="30" spans="1:36">
      <c r="A30" s="11">
        <v>27</v>
      </c>
      <c r="B30" s="11" t="s">
        <v>191</v>
      </c>
      <c r="C30" s="12" t="s">
        <v>238</v>
      </c>
      <c r="D30" s="11" t="s">
        <v>239</v>
      </c>
      <c r="E30" s="13">
        <v>88</v>
      </c>
      <c r="F30" s="13">
        <v>85</v>
      </c>
      <c r="G30" s="13">
        <v>83</v>
      </c>
      <c r="H30" s="13">
        <v>78</v>
      </c>
      <c r="I30" s="13">
        <v>83</v>
      </c>
      <c r="J30" s="13">
        <v>74</v>
      </c>
      <c r="K30" s="13">
        <v>84</v>
      </c>
      <c r="L30" s="13">
        <v>95</v>
      </c>
      <c r="M30" s="13">
        <v>85</v>
      </c>
      <c r="N30" s="13">
        <v>95</v>
      </c>
      <c r="O30" s="13">
        <v>91</v>
      </c>
      <c r="P30" s="13">
        <v>65</v>
      </c>
      <c r="Q30" s="13">
        <v>81</v>
      </c>
      <c r="R30" s="13">
        <v>84</v>
      </c>
      <c r="S30" s="13" t="s">
        <v>40</v>
      </c>
      <c r="T30" s="13" t="s">
        <v>40</v>
      </c>
      <c r="U30" s="13" t="s">
        <v>40</v>
      </c>
      <c r="V30" s="13">
        <v>87</v>
      </c>
      <c r="W30" s="13">
        <v>75</v>
      </c>
      <c r="X30" s="13">
        <v>95</v>
      </c>
      <c r="Y30" s="13">
        <v>88</v>
      </c>
      <c r="Z30" s="13">
        <v>87</v>
      </c>
      <c r="AA30" s="14">
        <v>87.5</v>
      </c>
      <c r="AB30" s="14">
        <f t="shared" si="11"/>
        <v>37</v>
      </c>
      <c r="AC30" s="15">
        <f t="shared" si="12"/>
        <v>84</v>
      </c>
      <c r="AD30" s="14">
        <v>55.1</v>
      </c>
      <c r="AE30" s="14">
        <v>0</v>
      </c>
      <c r="AF30" s="14">
        <v>0</v>
      </c>
      <c r="AG30" s="15">
        <f t="shared" si="2"/>
        <v>79.055</v>
      </c>
      <c r="AH30" s="16">
        <v>3.395</v>
      </c>
      <c r="AI30" s="14"/>
    </row>
    <row r="31" spans="1:36">
      <c r="A31" s="11">
        <v>28</v>
      </c>
      <c r="B31" s="11" t="s">
        <v>184</v>
      </c>
      <c r="C31" s="12" t="s">
        <v>240</v>
      </c>
      <c r="D31" s="11" t="s">
        <v>241</v>
      </c>
      <c r="E31" s="13">
        <v>76</v>
      </c>
      <c r="F31" s="13">
        <v>80</v>
      </c>
      <c r="G31" s="13">
        <v>77</v>
      </c>
      <c r="H31" s="13">
        <v>82</v>
      </c>
      <c r="I31" s="13">
        <v>79</v>
      </c>
      <c r="J31" s="13">
        <v>75</v>
      </c>
      <c r="K31" s="13">
        <v>84</v>
      </c>
      <c r="L31" s="13">
        <v>90</v>
      </c>
      <c r="M31" s="13">
        <v>75</v>
      </c>
      <c r="N31" s="13">
        <v>85</v>
      </c>
      <c r="O31" s="13">
        <v>88</v>
      </c>
      <c r="P31" s="13">
        <v>90</v>
      </c>
      <c r="Q31" s="13">
        <v>82</v>
      </c>
      <c r="R31" s="13">
        <v>88</v>
      </c>
      <c r="S31" s="13" t="s">
        <v>40</v>
      </c>
      <c r="T31" s="13" t="s">
        <v>40</v>
      </c>
      <c r="U31" s="13" t="s">
        <v>40</v>
      </c>
      <c r="V31" s="13">
        <v>79</v>
      </c>
      <c r="W31" s="13">
        <v>73</v>
      </c>
      <c r="X31" s="13">
        <v>95</v>
      </c>
      <c r="Y31" s="13">
        <v>92</v>
      </c>
      <c r="Z31" s="13">
        <v>89</v>
      </c>
      <c r="AA31" s="14">
        <v>90.5</v>
      </c>
      <c r="AB31" s="14">
        <f t="shared" si="11"/>
        <v>37</v>
      </c>
      <c r="AC31" s="15">
        <f t="shared" si="12"/>
        <v>81.5945945945946</v>
      </c>
      <c r="AD31" s="14">
        <v>75.8</v>
      </c>
      <c r="AE31" s="14">
        <v>0</v>
      </c>
      <c r="AF31" s="14">
        <v>0</v>
      </c>
      <c r="AG31" s="15">
        <f t="shared" si="2"/>
        <v>79.0062162162162</v>
      </c>
      <c r="AH31" s="16">
        <v>2.86</v>
      </c>
      <c r="AI31" s="14"/>
    </row>
    <row r="32" spans="1:36">
      <c r="A32" s="11">
        <v>29</v>
      </c>
      <c r="B32" s="11" t="s">
        <v>191</v>
      </c>
      <c r="C32" s="12" t="s">
        <v>242</v>
      </c>
      <c r="D32" s="11" t="s">
        <v>243</v>
      </c>
      <c r="E32" s="13">
        <v>82</v>
      </c>
      <c r="F32" s="13">
        <v>82</v>
      </c>
      <c r="G32" s="13">
        <v>81</v>
      </c>
      <c r="H32" s="13">
        <v>74</v>
      </c>
      <c r="I32" s="13">
        <v>81</v>
      </c>
      <c r="J32" s="13">
        <v>68</v>
      </c>
      <c r="K32" s="13">
        <v>74</v>
      </c>
      <c r="L32" s="13">
        <v>90</v>
      </c>
      <c r="M32" s="13">
        <v>75</v>
      </c>
      <c r="N32" s="13">
        <v>85</v>
      </c>
      <c r="O32" s="13">
        <v>90</v>
      </c>
      <c r="P32" s="13">
        <v>95</v>
      </c>
      <c r="Q32" s="13">
        <v>75</v>
      </c>
      <c r="R32" s="13">
        <v>85</v>
      </c>
      <c r="S32" s="13">
        <v>83</v>
      </c>
      <c r="T32" s="13">
        <v>83</v>
      </c>
      <c r="U32" s="13">
        <v>81</v>
      </c>
      <c r="V32" s="13" t="s">
        <v>40</v>
      </c>
      <c r="W32" s="13" t="s">
        <v>40</v>
      </c>
      <c r="X32" s="13" t="s">
        <v>40</v>
      </c>
      <c r="Y32" s="13">
        <v>89</v>
      </c>
      <c r="Z32" s="13">
        <v>95</v>
      </c>
      <c r="AA32" s="14">
        <v>92</v>
      </c>
      <c r="AB32" s="14">
        <f t="shared" si="13"/>
        <v>37</v>
      </c>
      <c r="AC32" s="15">
        <f t="shared" si="14"/>
        <v>80.0945945945946</v>
      </c>
      <c r="AD32" s="14">
        <v>81.2</v>
      </c>
      <c r="AE32" s="14">
        <v>0</v>
      </c>
      <c r="AF32" s="14">
        <v>0.45</v>
      </c>
      <c r="AG32" s="15">
        <f t="shared" si="2"/>
        <v>78.9762162162162</v>
      </c>
      <c r="AH32" s="16">
        <v>2.847</v>
      </c>
      <c r="AI32" s="14"/>
    </row>
    <row r="33" spans="1:36">
      <c r="A33" s="11">
        <v>30</v>
      </c>
      <c r="B33" s="11" t="s">
        <v>184</v>
      </c>
      <c r="C33" s="12" t="s">
        <v>244</v>
      </c>
      <c r="D33" s="11" t="s">
        <v>245</v>
      </c>
      <c r="E33" s="13">
        <v>87</v>
      </c>
      <c r="F33" s="13">
        <v>86</v>
      </c>
      <c r="G33" s="13">
        <v>82</v>
      </c>
      <c r="H33" s="13">
        <v>85</v>
      </c>
      <c r="I33" s="13">
        <v>81</v>
      </c>
      <c r="J33" s="13">
        <v>80</v>
      </c>
      <c r="K33" s="13">
        <v>82</v>
      </c>
      <c r="L33" s="13">
        <v>90</v>
      </c>
      <c r="M33" s="13">
        <v>75</v>
      </c>
      <c r="N33" s="13">
        <v>85</v>
      </c>
      <c r="O33" s="13">
        <v>87</v>
      </c>
      <c r="P33" s="13">
        <v>90</v>
      </c>
      <c r="Q33" s="13">
        <v>85</v>
      </c>
      <c r="R33" s="13">
        <v>88</v>
      </c>
      <c r="S33" s="13">
        <v>85</v>
      </c>
      <c r="T33" s="13">
        <v>84</v>
      </c>
      <c r="U33" s="13">
        <v>83</v>
      </c>
      <c r="V33" s="13" t="s">
        <v>40</v>
      </c>
      <c r="W33" s="13" t="s">
        <v>40</v>
      </c>
      <c r="X33" s="13" t="s">
        <v>40</v>
      </c>
      <c r="Y33" s="13">
        <v>82</v>
      </c>
      <c r="Z33" s="13">
        <v>88</v>
      </c>
      <c r="AA33" s="14">
        <v>85</v>
      </c>
      <c r="AB33" s="14">
        <f t="shared" si="13"/>
        <v>37</v>
      </c>
      <c r="AC33" s="15">
        <f t="shared" si="14"/>
        <v>84.0945945945946</v>
      </c>
      <c r="AD33" s="14">
        <v>61.4</v>
      </c>
      <c r="AE33" s="14">
        <v>0</v>
      </c>
      <c r="AF33" s="14">
        <v>0</v>
      </c>
      <c r="AG33" s="15">
        <f t="shared" si="2"/>
        <v>78.9362162162162</v>
      </c>
      <c r="AH33" s="16">
        <v>3.373</v>
      </c>
      <c r="AI33" s="14"/>
    </row>
    <row r="34" spans="1:36">
      <c r="A34" s="11">
        <v>31</v>
      </c>
      <c r="B34" s="11" t="s">
        <v>191</v>
      </c>
      <c r="C34" s="12" t="s">
        <v>246</v>
      </c>
      <c r="D34" s="11" t="s">
        <v>247</v>
      </c>
      <c r="E34" s="13">
        <v>93</v>
      </c>
      <c r="F34" s="13">
        <v>75</v>
      </c>
      <c r="G34" s="13">
        <v>84</v>
      </c>
      <c r="H34" s="13">
        <v>82</v>
      </c>
      <c r="I34" s="13">
        <v>83</v>
      </c>
      <c r="J34" s="13">
        <v>84</v>
      </c>
      <c r="K34" s="13">
        <v>74</v>
      </c>
      <c r="L34" s="13">
        <v>90</v>
      </c>
      <c r="M34" s="13">
        <v>75</v>
      </c>
      <c r="N34" s="13">
        <v>95</v>
      </c>
      <c r="O34" s="13">
        <v>86</v>
      </c>
      <c r="P34" s="13">
        <v>75</v>
      </c>
      <c r="Q34" s="13">
        <v>72</v>
      </c>
      <c r="R34" s="13">
        <v>76</v>
      </c>
      <c r="S34" s="13" t="s">
        <v>40</v>
      </c>
      <c r="T34" s="13" t="s">
        <v>40</v>
      </c>
      <c r="U34" s="13" t="s">
        <v>40</v>
      </c>
      <c r="V34" s="13">
        <v>77</v>
      </c>
      <c r="W34" s="13">
        <v>73</v>
      </c>
      <c r="X34" s="13">
        <v>92</v>
      </c>
      <c r="Y34" s="13">
        <v>88</v>
      </c>
      <c r="Z34" s="13">
        <v>90</v>
      </c>
      <c r="AA34" s="14">
        <v>89</v>
      </c>
      <c r="AB34" s="14">
        <f t="shared" ref="AB34:AB39" si="15">SUM($E$2:$R$2)+SUM($V$2:$X$2)</f>
        <v>37</v>
      </c>
      <c r="AC34" s="15">
        <f t="shared" ref="AC34:AC39" si="16">($E$2*E34+$F$2*F34+$G$2*G34+$H$2*H34+$I$2*I34+$J$2*J34+$K$2*K34+$L$2*L34+$M$2*M34+$N$2*N34+$O$2*O34+$P$2*P34+$Q$2*Q34+$R$2*R34+$V$2*V34+$W$2*W34+$X$2*X34)/$AB$7</f>
        <v>81.6486486486486</v>
      </c>
      <c r="AD34" s="14">
        <v>59.6</v>
      </c>
      <c r="AE34" s="14">
        <v>0</v>
      </c>
      <c r="AF34" s="14">
        <v>0.96</v>
      </c>
      <c r="AG34" s="15">
        <f t="shared" si="2"/>
        <v>78.8940540540541</v>
      </c>
      <c r="AH34" s="16">
        <v>2.896</v>
      </c>
      <c r="AI34" s="14"/>
    </row>
    <row r="35" spans="1:36">
      <c r="A35" s="11">
        <v>32</v>
      </c>
      <c r="B35" s="11" t="s">
        <v>184</v>
      </c>
      <c r="C35" s="12" t="s">
        <v>248</v>
      </c>
      <c r="D35" s="11" t="s">
        <v>249</v>
      </c>
      <c r="E35" s="13">
        <v>86</v>
      </c>
      <c r="F35" s="13">
        <v>94</v>
      </c>
      <c r="G35" s="13">
        <v>82</v>
      </c>
      <c r="H35" s="13">
        <v>69</v>
      </c>
      <c r="I35" s="13">
        <v>79</v>
      </c>
      <c r="J35" s="13">
        <v>82</v>
      </c>
      <c r="K35" s="13">
        <v>76</v>
      </c>
      <c r="L35" s="13">
        <v>85</v>
      </c>
      <c r="M35" s="13">
        <v>75</v>
      </c>
      <c r="N35" s="13">
        <v>85</v>
      </c>
      <c r="O35" s="13">
        <v>87</v>
      </c>
      <c r="P35" s="13">
        <v>80</v>
      </c>
      <c r="Q35" s="13">
        <v>92</v>
      </c>
      <c r="R35" s="13">
        <v>80</v>
      </c>
      <c r="S35" s="13" t="s">
        <v>40</v>
      </c>
      <c r="T35" s="13" t="s">
        <v>40</v>
      </c>
      <c r="U35" s="13" t="s">
        <v>40</v>
      </c>
      <c r="V35" s="13">
        <v>76</v>
      </c>
      <c r="W35" s="13">
        <v>74</v>
      </c>
      <c r="X35" s="13">
        <v>95</v>
      </c>
      <c r="Y35" s="13">
        <v>88</v>
      </c>
      <c r="Z35" s="13">
        <v>85</v>
      </c>
      <c r="AA35" s="14">
        <v>86.5</v>
      </c>
      <c r="AB35" s="14">
        <f t="shared" si="15"/>
        <v>37</v>
      </c>
      <c r="AC35" s="15">
        <f t="shared" si="16"/>
        <v>81.9054054054054</v>
      </c>
      <c r="AD35" s="14">
        <v>77.6</v>
      </c>
      <c r="AE35" s="14">
        <v>0</v>
      </c>
      <c r="AF35" s="14">
        <v>0</v>
      </c>
      <c r="AG35" s="15">
        <f t="shared" si="2"/>
        <v>78.5137837837838</v>
      </c>
      <c r="AH35" s="16">
        <v>3.324</v>
      </c>
      <c r="AI35" s="14"/>
    </row>
    <row r="36" spans="1:36">
      <c r="A36" s="11">
        <v>33</v>
      </c>
      <c r="B36" s="11" t="s">
        <v>191</v>
      </c>
      <c r="C36" s="12" t="s">
        <v>250</v>
      </c>
      <c r="D36" s="11" t="s">
        <v>251</v>
      </c>
      <c r="E36" s="13">
        <v>88</v>
      </c>
      <c r="F36" s="13">
        <v>79</v>
      </c>
      <c r="G36" s="13">
        <v>79</v>
      </c>
      <c r="H36" s="13">
        <v>76</v>
      </c>
      <c r="I36" s="13">
        <v>89</v>
      </c>
      <c r="J36" s="13">
        <v>69</v>
      </c>
      <c r="K36" s="13">
        <v>68</v>
      </c>
      <c r="L36" s="13">
        <v>95</v>
      </c>
      <c r="M36" s="13">
        <v>75</v>
      </c>
      <c r="N36" s="13">
        <v>95</v>
      </c>
      <c r="O36" s="13">
        <v>85</v>
      </c>
      <c r="P36" s="13">
        <v>80</v>
      </c>
      <c r="Q36" s="13">
        <v>83</v>
      </c>
      <c r="R36" s="13">
        <v>85</v>
      </c>
      <c r="S36" s="13" t="s">
        <v>40</v>
      </c>
      <c r="T36" s="13" t="s">
        <v>40</v>
      </c>
      <c r="U36" s="13" t="s">
        <v>40</v>
      </c>
      <c r="V36" s="13">
        <v>68</v>
      </c>
      <c r="W36" s="13">
        <v>67</v>
      </c>
      <c r="X36" s="13">
        <v>89</v>
      </c>
      <c r="Y36" s="13">
        <v>94</v>
      </c>
      <c r="Z36" s="13">
        <v>87</v>
      </c>
      <c r="AA36" s="14">
        <v>90.5</v>
      </c>
      <c r="AB36" s="14">
        <f t="shared" si="15"/>
        <v>37</v>
      </c>
      <c r="AC36" s="15">
        <f t="shared" si="16"/>
        <v>79.8648648648649</v>
      </c>
      <c r="AD36" s="14">
        <v>76.9</v>
      </c>
      <c r="AE36" s="14">
        <v>0</v>
      </c>
      <c r="AF36" s="14">
        <v>0.64</v>
      </c>
      <c r="AG36" s="15">
        <f t="shared" si="2"/>
        <v>78.4904054054054</v>
      </c>
      <c r="AH36" s="16">
        <v>2.875</v>
      </c>
      <c r="AI36" s="14"/>
    </row>
    <row r="37" spans="1:36">
      <c r="A37" s="11">
        <v>34</v>
      </c>
      <c r="B37" s="11" t="s">
        <v>191</v>
      </c>
      <c r="C37" s="12" t="s">
        <v>252</v>
      </c>
      <c r="D37" s="11" t="s">
        <v>253</v>
      </c>
      <c r="E37" s="13">
        <v>80</v>
      </c>
      <c r="F37" s="13">
        <v>68</v>
      </c>
      <c r="G37" s="13">
        <v>75</v>
      </c>
      <c r="H37" s="13">
        <v>76</v>
      </c>
      <c r="I37" s="13">
        <v>90</v>
      </c>
      <c r="J37" s="13">
        <v>71</v>
      </c>
      <c r="K37" s="13">
        <v>89</v>
      </c>
      <c r="L37" s="13">
        <v>95</v>
      </c>
      <c r="M37" s="13">
        <v>75</v>
      </c>
      <c r="N37" s="13">
        <v>85</v>
      </c>
      <c r="O37" s="13">
        <v>90</v>
      </c>
      <c r="P37" s="13">
        <v>80</v>
      </c>
      <c r="Q37" s="13">
        <v>84</v>
      </c>
      <c r="R37" s="13">
        <v>74</v>
      </c>
      <c r="S37" s="13" t="s">
        <v>40</v>
      </c>
      <c r="T37" s="13" t="s">
        <v>40</v>
      </c>
      <c r="U37" s="13" t="s">
        <v>40</v>
      </c>
      <c r="V37" s="13">
        <v>74</v>
      </c>
      <c r="W37" s="13">
        <v>78</v>
      </c>
      <c r="X37" s="13">
        <v>90</v>
      </c>
      <c r="Y37" s="13">
        <v>88</v>
      </c>
      <c r="Z37" s="13">
        <v>90</v>
      </c>
      <c r="AA37" s="14">
        <v>89</v>
      </c>
      <c r="AB37" s="14">
        <f t="shared" si="15"/>
        <v>37</v>
      </c>
      <c r="AC37" s="15">
        <f t="shared" si="16"/>
        <v>80.5</v>
      </c>
      <c r="AD37" s="14">
        <v>69</v>
      </c>
      <c r="AE37" s="14">
        <v>0</v>
      </c>
      <c r="AF37" s="14">
        <v>0</v>
      </c>
      <c r="AG37" s="15">
        <f t="shared" si="2"/>
        <v>77.6</v>
      </c>
      <c r="AH37" s="16">
        <v>2.906</v>
      </c>
      <c r="AI37" s="14"/>
    </row>
    <row r="38" spans="1:36">
      <c r="A38" s="11">
        <v>35</v>
      </c>
      <c r="B38" s="11" t="s">
        <v>191</v>
      </c>
      <c r="C38" s="12" t="s">
        <v>254</v>
      </c>
      <c r="D38" s="11" t="s">
        <v>255</v>
      </c>
      <c r="E38" s="13">
        <v>88</v>
      </c>
      <c r="F38" s="13">
        <v>73</v>
      </c>
      <c r="G38" s="13">
        <v>75</v>
      </c>
      <c r="H38" s="13">
        <v>83</v>
      </c>
      <c r="I38" s="13">
        <v>87</v>
      </c>
      <c r="J38" s="13">
        <v>79</v>
      </c>
      <c r="K38" s="13">
        <v>80</v>
      </c>
      <c r="L38" s="13">
        <v>90</v>
      </c>
      <c r="M38" s="13">
        <v>85</v>
      </c>
      <c r="N38" s="13">
        <v>85</v>
      </c>
      <c r="O38" s="13">
        <v>86</v>
      </c>
      <c r="P38" s="13">
        <v>75</v>
      </c>
      <c r="Q38" s="13">
        <v>76</v>
      </c>
      <c r="R38" s="13">
        <v>76</v>
      </c>
      <c r="S38" s="13" t="s">
        <v>40</v>
      </c>
      <c r="T38" s="13" t="s">
        <v>40</v>
      </c>
      <c r="U38" s="13" t="s">
        <v>40</v>
      </c>
      <c r="V38" s="13">
        <v>77</v>
      </c>
      <c r="W38" s="13">
        <v>86</v>
      </c>
      <c r="X38" s="13">
        <v>90</v>
      </c>
      <c r="Y38" s="13">
        <v>86</v>
      </c>
      <c r="Z38" s="13">
        <v>83</v>
      </c>
      <c r="AA38" s="14">
        <v>84.5</v>
      </c>
      <c r="AB38" s="14">
        <f t="shared" si="15"/>
        <v>37</v>
      </c>
      <c r="AC38" s="15">
        <f t="shared" si="16"/>
        <v>81.8918918918919</v>
      </c>
      <c r="AD38" s="14">
        <v>60.7</v>
      </c>
      <c r="AE38" s="14">
        <v>0</v>
      </c>
      <c r="AF38" s="14">
        <v>0</v>
      </c>
      <c r="AG38" s="15">
        <f t="shared" si="2"/>
        <v>77.2593243243243</v>
      </c>
      <c r="AH38" s="16">
        <v>3.002</v>
      </c>
      <c r="AI38" s="14"/>
    </row>
    <row r="39" spans="1:36">
      <c r="A39" s="11">
        <v>36</v>
      </c>
      <c r="B39" s="11" t="s">
        <v>191</v>
      </c>
      <c r="C39" s="12" t="s">
        <v>256</v>
      </c>
      <c r="D39" s="11" t="s">
        <v>257</v>
      </c>
      <c r="E39" s="13">
        <v>73</v>
      </c>
      <c r="F39" s="13">
        <v>72</v>
      </c>
      <c r="G39" s="13">
        <v>73</v>
      </c>
      <c r="H39" s="13">
        <v>73</v>
      </c>
      <c r="I39" s="13">
        <v>83</v>
      </c>
      <c r="J39" s="13">
        <v>71</v>
      </c>
      <c r="K39" s="13">
        <v>78</v>
      </c>
      <c r="L39" s="13">
        <v>95</v>
      </c>
      <c r="M39" s="13">
        <v>75</v>
      </c>
      <c r="N39" s="13">
        <v>85</v>
      </c>
      <c r="O39" s="13">
        <v>86</v>
      </c>
      <c r="P39" s="13">
        <v>80</v>
      </c>
      <c r="Q39" s="13">
        <v>60</v>
      </c>
      <c r="R39" s="13">
        <v>85</v>
      </c>
      <c r="S39" s="13" t="s">
        <v>40</v>
      </c>
      <c r="T39" s="13" t="s">
        <v>40</v>
      </c>
      <c r="U39" s="13" t="s">
        <v>40</v>
      </c>
      <c r="V39" s="13">
        <v>81</v>
      </c>
      <c r="W39" s="13">
        <v>75</v>
      </c>
      <c r="X39" s="13">
        <v>90</v>
      </c>
      <c r="Y39" s="13">
        <v>95</v>
      </c>
      <c r="Z39" s="13">
        <v>90</v>
      </c>
      <c r="AA39" s="14">
        <v>92.5</v>
      </c>
      <c r="AB39" s="14">
        <f t="shared" si="15"/>
        <v>37</v>
      </c>
      <c r="AC39" s="15">
        <f t="shared" si="16"/>
        <v>77.5</v>
      </c>
      <c r="AD39" s="14">
        <v>84</v>
      </c>
      <c r="AE39" s="14">
        <v>0</v>
      </c>
      <c r="AF39" s="14">
        <v>0.25</v>
      </c>
      <c r="AG39" s="15">
        <f t="shared" si="2"/>
        <v>77.2</v>
      </c>
      <c r="AH39" s="16">
        <v>2.502</v>
      </c>
      <c r="AI39" s="14"/>
    </row>
    <row r="40" spans="1:36">
      <c r="A40" s="11">
        <v>37</v>
      </c>
      <c r="B40" s="11" t="s">
        <v>184</v>
      </c>
      <c r="C40" s="12" t="s">
        <v>258</v>
      </c>
      <c r="D40" s="11" t="s">
        <v>259</v>
      </c>
      <c r="E40" s="13">
        <v>71</v>
      </c>
      <c r="F40" s="13">
        <v>87</v>
      </c>
      <c r="G40" s="13">
        <v>81</v>
      </c>
      <c r="H40" s="13">
        <v>77</v>
      </c>
      <c r="I40" s="13">
        <v>83</v>
      </c>
      <c r="J40" s="13">
        <v>82</v>
      </c>
      <c r="K40" s="13">
        <v>82</v>
      </c>
      <c r="L40" s="13">
        <v>95</v>
      </c>
      <c r="M40" s="13">
        <v>75</v>
      </c>
      <c r="N40" s="13">
        <v>85</v>
      </c>
      <c r="O40" s="13">
        <v>83</v>
      </c>
      <c r="P40" s="13">
        <v>75</v>
      </c>
      <c r="Q40" s="13">
        <v>85</v>
      </c>
      <c r="R40" s="13">
        <v>80</v>
      </c>
      <c r="S40" s="13">
        <v>80</v>
      </c>
      <c r="T40" s="13">
        <v>87</v>
      </c>
      <c r="U40" s="13">
        <v>72</v>
      </c>
      <c r="V40" s="13" t="s">
        <v>40</v>
      </c>
      <c r="W40" s="13" t="s">
        <v>40</v>
      </c>
      <c r="X40" s="13" t="s">
        <v>40</v>
      </c>
      <c r="Y40" s="13">
        <v>87</v>
      </c>
      <c r="Z40" s="13">
        <v>86</v>
      </c>
      <c r="AA40" s="14">
        <v>86.5</v>
      </c>
      <c r="AB40" s="14">
        <f>SUM($E$2:$U$2)</f>
        <v>37</v>
      </c>
      <c r="AC40" s="15">
        <f>($E$2*E40+$F$2*F40+$G$2*G40+$H$2*H40+$I$2*I40+$J$2*J40+$K$2*K40+$L$2*L40+$M$2*M40+$N$2*N40+$O$2*O40+$P$2*P40+$Q$2*Q40+$R$2*R40+$S$2*S40+$T$2*T40+$U$2*U40)/$AB$4</f>
        <v>80.8648648648649</v>
      </c>
      <c r="AD40" s="14">
        <v>62.4</v>
      </c>
      <c r="AE40" s="14">
        <v>0</v>
      </c>
      <c r="AF40" s="14">
        <v>0</v>
      </c>
      <c r="AG40" s="15">
        <f t="shared" si="2"/>
        <v>77.0254054054054</v>
      </c>
      <c r="AH40" s="16">
        <v>2.898</v>
      </c>
      <c r="AI40" s="14"/>
    </row>
    <row r="41" spans="1:36">
      <c r="A41" s="11">
        <v>38</v>
      </c>
      <c r="B41" s="11" t="s">
        <v>191</v>
      </c>
      <c r="C41" s="12" t="s">
        <v>260</v>
      </c>
      <c r="D41" s="11" t="s">
        <v>261</v>
      </c>
      <c r="E41" s="13">
        <v>77</v>
      </c>
      <c r="F41" s="13">
        <v>78</v>
      </c>
      <c r="G41" s="13">
        <v>78</v>
      </c>
      <c r="H41" s="13">
        <v>76</v>
      </c>
      <c r="I41" s="13">
        <v>73</v>
      </c>
      <c r="J41" s="13">
        <v>75</v>
      </c>
      <c r="K41" s="13">
        <v>73</v>
      </c>
      <c r="L41" s="13">
        <v>89</v>
      </c>
      <c r="M41" s="13">
        <v>85</v>
      </c>
      <c r="N41" s="13">
        <v>95</v>
      </c>
      <c r="O41" s="13">
        <v>79</v>
      </c>
      <c r="P41" s="13">
        <v>75</v>
      </c>
      <c r="Q41" s="13">
        <v>77</v>
      </c>
      <c r="R41" s="13">
        <v>77</v>
      </c>
      <c r="S41" s="13" t="s">
        <v>40</v>
      </c>
      <c r="T41" s="13" t="s">
        <v>40</v>
      </c>
      <c r="U41" s="13" t="s">
        <v>40</v>
      </c>
      <c r="V41" s="13">
        <v>74</v>
      </c>
      <c r="W41" s="13">
        <v>75</v>
      </c>
      <c r="X41" s="13">
        <v>94</v>
      </c>
      <c r="Y41" s="13">
        <v>91</v>
      </c>
      <c r="Z41" s="13">
        <v>90</v>
      </c>
      <c r="AA41" s="14">
        <v>90.5</v>
      </c>
      <c r="AB41" s="14">
        <f t="shared" ref="AB41:AB46" si="17">SUM($E$2:$R$2)+SUM($V$2:$X$2)</f>
        <v>37</v>
      </c>
      <c r="AC41" s="15">
        <f t="shared" ref="AC41:AC46" si="18">($E$2*E41+$F$2*F41+$G$2*G41+$H$2*H41+$I$2*I41+$J$2*J41+$K$2*K41+$L$2*L41+$M$2*M41+$N$2*N41+$O$2*O41+$P$2*P41+$Q$2*Q41+$R$2*R41+$V$2*V41+$W$2*W41+$X$2*X41)/$AB$7</f>
        <v>78.9189189189189</v>
      </c>
      <c r="AD41" s="14">
        <v>65.2</v>
      </c>
      <c r="AE41" s="14">
        <v>0</v>
      </c>
      <c r="AF41" s="14">
        <v>0</v>
      </c>
      <c r="AG41" s="15">
        <f t="shared" si="2"/>
        <v>76.6032432432432</v>
      </c>
      <c r="AH41" s="16">
        <v>2.614</v>
      </c>
      <c r="AI41" s="14"/>
    </row>
    <row r="42" spans="1:36">
      <c r="A42" s="11">
        <v>39</v>
      </c>
      <c r="B42" s="11" t="s">
        <v>191</v>
      </c>
      <c r="C42" s="12" t="s">
        <v>262</v>
      </c>
      <c r="D42" s="11" t="s">
        <v>263</v>
      </c>
      <c r="E42" s="13">
        <v>74</v>
      </c>
      <c r="F42" s="13">
        <v>77</v>
      </c>
      <c r="G42" s="13">
        <v>73</v>
      </c>
      <c r="H42" s="13">
        <v>80</v>
      </c>
      <c r="I42" s="13">
        <v>86</v>
      </c>
      <c r="J42" s="13">
        <v>69</v>
      </c>
      <c r="K42" s="13">
        <v>73</v>
      </c>
      <c r="L42" s="13">
        <v>95</v>
      </c>
      <c r="M42" s="13">
        <v>85</v>
      </c>
      <c r="N42" s="13">
        <v>85</v>
      </c>
      <c r="O42" s="13">
        <v>89</v>
      </c>
      <c r="P42" s="13">
        <v>65</v>
      </c>
      <c r="Q42" s="13">
        <v>84</v>
      </c>
      <c r="R42" s="13">
        <v>84</v>
      </c>
      <c r="S42" s="13" t="s">
        <v>40</v>
      </c>
      <c r="T42" s="13" t="s">
        <v>40</v>
      </c>
      <c r="U42" s="13" t="s">
        <v>40</v>
      </c>
      <c r="V42" s="13">
        <v>79</v>
      </c>
      <c r="W42" s="13">
        <v>75</v>
      </c>
      <c r="X42" s="13">
        <v>92</v>
      </c>
      <c r="Y42" s="13">
        <v>89</v>
      </c>
      <c r="Z42" s="13">
        <v>84</v>
      </c>
      <c r="AA42" s="14">
        <v>86.5</v>
      </c>
      <c r="AB42" s="14">
        <f t="shared" si="17"/>
        <v>37</v>
      </c>
      <c r="AC42" s="15">
        <f t="shared" si="18"/>
        <v>79.8783783783784</v>
      </c>
      <c r="AD42" s="14">
        <v>65.8</v>
      </c>
      <c r="AE42" s="14">
        <v>0</v>
      </c>
      <c r="AF42" s="14">
        <v>0</v>
      </c>
      <c r="AG42" s="15">
        <f t="shared" si="2"/>
        <v>76.5048648648649</v>
      </c>
      <c r="AH42" s="16">
        <v>2.933</v>
      </c>
      <c r="AI42" s="14"/>
    </row>
    <row r="43" spans="1:36">
      <c r="A43" s="11">
        <v>40</v>
      </c>
      <c r="B43" s="11" t="s">
        <v>184</v>
      </c>
      <c r="C43" s="12" t="s">
        <v>264</v>
      </c>
      <c r="D43" s="11" t="s">
        <v>265</v>
      </c>
      <c r="E43" s="13">
        <v>82</v>
      </c>
      <c r="F43" s="13">
        <v>70</v>
      </c>
      <c r="G43" s="13">
        <v>81</v>
      </c>
      <c r="H43" s="13">
        <v>61</v>
      </c>
      <c r="I43" s="13">
        <v>80</v>
      </c>
      <c r="J43" s="13">
        <v>78</v>
      </c>
      <c r="K43" s="13">
        <v>73</v>
      </c>
      <c r="L43" s="13">
        <v>94</v>
      </c>
      <c r="M43" s="13">
        <v>75</v>
      </c>
      <c r="N43" s="13">
        <v>85</v>
      </c>
      <c r="O43" s="13">
        <v>87</v>
      </c>
      <c r="P43" s="13">
        <v>85</v>
      </c>
      <c r="Q43" s="13">
        <v>86</v>
      </c>
      <c r="R43" s="13">
        <v>84</v>
      </c>
      <c r="S43" s="13">
        <v>79</v>
      </c>
      <c r="T43" s="13">
        <v>81</v>
      </c>
      <c r="U43" s="13">
        <v>80</v>
      </c>
      <c r="V43" s="13" t="s">
        <v>40</v>
      </c>
      <c r="W43" s="13" t="s">
        <v>40</v>
      </c>
      <c r="X43" s="13" t="s">
        <v>40</v>
      </c>
      <c r="Y43" s="13">
        <v>90</v>
      </c>
      <c r="Z43" s="13">
        <v>78</v>
      </c>
      <c r="AA43" s="14">
        <v>84</v>
      </c>
      <c r="AB43" s="14">
        <f t="shared" ref="AB43:AB52" si="19">SUM($E$2:$U$2)</f>
        <v>37</v>
      </c>
      <c r="AC43" s="15">
        <f>($E$2*E43+$F$2*F43+$G$2*G43+$H$2*H43+$I$2*I43+$J$2*J43+$K$2*K43+$L$2*L43+$M$2*M43+$N$2*N43+$O$2*O43+$P$2*P43+$Q$2*Q43+$R$2*R43+$S$2*S43+$T$2*T43+$U$2*U43)/$AB$4</f>
        <v>79.1081081081081</v>
      </c>
      <c r="AD43" s="14">
        <v>79.4</v>
      </c>
      <c r="AE43" s="14">
        <v>0</v>
      </c>
      <c r="AF43" s="14">
        <v>0</v>
      </c>
      <c r="AG43" s="15">
        <f t="shared" si="2"/>
        <v>76.1456756756757</v>
      </c>
      <c r="AH43" s="16">
        <v>2.803</v>
      </c>
      <c r="AI43" s="14"/>
    </row>
    <row r="44" spans="1:36">
      <c r="A44" s="11">
        <v>41</v>
      </c>
      <c r="B44" s="11" t="s">
        <v>191</v>
      </c>
      <c r="C44" s="12" t="s">
        <v>266</v>
      </c>
      <c r="D44" s="11" t="s">
        <v>267</v>
      </c>
      <c r="E44" s="13">
        <v>79</v>
      </c>
      <c r="F44" s="13">
        <v>80</v>
      </c>
      <c r="G44" s="13">
        <v>75</v>
      </c>
      <c r="H44" s="13">
        <v>71</v>
      </c>
      <c r="I44" s="13">
        <v>79</v>
      </c>
      <c r="J44" s="13">
        <v>74</v>
      </c>
      <c r="K44" s="13">
        <v>85</v>
      </c>
      <c r="L44" s="13">
        <v>95</v>
      </c>
      <c r="M44" s="13">
        <v>75</v>
      </c>
      <c r="N44" s="13">
        <v>85</v>
      </c>
      <c r="O44" s="13">
        <v>85</v>
      </c>
      <c r="P44" s="13">
        <v>75</v>
      </c>
      <c r="Q44" s="13">
        <v>71</v>
      </c>
      <c r="R44" s="13">
        <v>76</v>
      </c>
      <c r="S44" s="13" t="s">
        <v>40</v>
      </c>
      <c r="T44" s="13" t="s">
        <v>40</v>
      </c>
      <c r="U44" s="13" t="s">
        <v>40</v>
      </c>
      <c r="V44" s="13">
        <v>81</v>
      </c>
      <c r="W44" s="13">
        <v>70</v>
      </c>
      <c r="X44" s="13">
        <v>83</v>
      </c>
      <c r="Y44" s="13">
        <v>93</v>
      </c>
      <c r="Z44" s="13">
        <v>87</v>
      </c>
      <c r="AA44" s="14">
        <v>90</v>
      </c>
      <c r="AB44" s="14">
        <f t="shared" si="17"/>
        <v>37</v>
      </c>
      <c r="AC44" s="15">
        <f t="shared" si="18"/>
        <v>78.3783783783784</v>
      </c>
      <c r="AD44" s="14">
        <v>60.5</v>
      </c>
      <c r="AE44" s="14">
        <v>0</v>
      </c>
      <c r="AF44" s="14">
        <v>0</v>
      </c>
      <c r="AG44" s="15">
        <f t="shared" si="2"/>
        <v>75.8898648648648</v>
      </c>
      <c r="AH44" s="16">
        <v>2.519</v>
      </c>
      <c r="AI44" s="14"/>
    </row>
    <row r="45" ht="15" spans="1:36">
      <c r="A45" s="17">
        <v>42</v>
      </c>
      <c r="B45" s="17" t="s">
        <v>191</v>
      </c>
      <c r="C45" s="18" t="s">
        <v>268</v>
      </c>
      <c r="D45" s="17" t="s">
        <v>269</v>
      </c>
      <c r="E45" s="19">
        <v>79</v>
      </c>
      <c r="F45" s="19">
        <v>77</v>
      </c>
      <c r="G45" s="19">
        <v>82</v>
      </c>
      <c r="H45" s="19">
        <v>72</v>
      </c>
      <c r="I45" s="19">
        <v>91</v>
      </c>
      <c r="J45" s="19">
        <v>75</v>
      </c>
      <c r="K45" s="19">
        <v>62</v>
      </c>
      <c r="L45" s="19">
        <v>95</v>
      </c>
      <c r="M45" s="19">
        <v>75</v>
      </c>
      <c r="N45" s="19">
        <v>75</v>
      </c>
      <c r="O45" s="19">
        <v>82</v>
      </c>
      <c r="P45" s="19">
        <v>85</v>
      </c>
      <c r="Q45" s="19">
        <v>71</v>
      </c>
      <c r="R45" s="19">
        <v>74</v>
      </c>
      <c r="S45" s="19" t="s">
        <v>40</v>
      </c>
      <c r="T45" s="19" t="s">
        <v>40</v>
      </c>
      <c r="U45" s="19" t="s">
        <v>40</v>
      </c>
      <c r="V45" s="19">
        <v>85</v>
      </c>
      <c r="W45" s="19">
        <v>85</v>
      </c>
      <c r="X45" s="19">
        <v>85</v>
      </c>
      <c r="Y45" s="19">
        <v>89</v>
      </c>
      <c r="Z45" s="19">
        <v>84</v>
      </c>
      <c r="AA45" s="20">
        <v>86.5</v>
      </c>
      <c r="AB45" s="20">
        <f t="shared" si="17"/>
        <v>37</v>
      </c>
      <c r="AC45" s="21">
        <f t="shared" si="18"/>
        <v>78.1351351351351</v>
      </c>
      <c r="AD45" s="20">
        <v>74.3</v>
      </c>
      <c r="AE45" s="20">
        <v>0</v>
      </c>
      <c r="AF45" s="20">
        <v>0</v>
      </c>
      <c r="AG45" s="21">
        <f t="shared" si="2"/>
        <v>75.7095945945946</v>
      </c>
      <c r="AH45" s="22">
        <v>2.76</v>
      </c>
      <c r="AI45" s="20"/>
      <c r="AJ45" s="23" t="s">
        <v>105</v>
      </c>
    </row>
    <row r="46" ht="15" spans="1:36">
      <c r="A46" s="24">
        <v>43</v>
      </c>
      <c r="B46" s="24" t="s">
        <v>191</v>
      </c>
      <c r="C46" s="25" t="s">
        <v>270</v>
      </c>
      <c r="D46" s="24" t="s">
        <v>271</v>
      </c>
      <c r="E46" s="26">
        <v>76</v>
      </c>
      <c r="F46" s="26">
        <v>82</v>
      </c>
      <c r="G46" s="26">
        <v>80</v>
      </c>
      <c r="H46" s="26">
        <v>72</v>
      </c>
      <c r="I46" s="26">
        <v>95</v>
      </c>
      <c r="J46" s="26">
        <v>86</v>
      </c>
      <c r="K46" s="26">
        <v>70</v>
      </c>
      <c r="L46" s="26">
        <v>90</v>
      </c>
      <c r="M46" s="26">
        <v>75</v>
      </c>
      <c r="N46" s="26">
        <v>85</v>
      </c>
      <c r="O46" s="26">
        <v>88</v>
      </c>
      <c r="P46" s="26">
        <v>62</v>
      </c>
      <c r="Q46" s="26">
        <v>60</v>
      </c>
      <c r="R46" s="26">
        <v>78</v>
      </c>
      <c r="S46" s="26" t="s">
        <v>40</v>
      </c>
      <c r="T46" s="26" t="s">
        <v>40</v>
      </c>
      <c r="U46" s="26" t="s">
        <v>40</v>
      </c>
      <c r="V46" s="13">
        <v>83</v>
      </c>
      <c r="W46" s="13">
        <v>85</v>
      </c>
      <c r="X46" s="13">
        <v>80</v>
      </c>
      <c r="Y46" s="26">
        <v>86</v>
      </c>
      <c r="Z46" s="26">
        <v>82</v>
      </c>
      <c r="AA46" s="27">
        <v>84</v>
      </c>
      <c r="AB46" s="27">
        <f t="shared" si="17"/>
        <v>37</v>
      </c>
      <c r="AC46" s="28">
        <f t="shared" si="18"/>
        <v>78.945945945946</v>
      </c>
      <c r="AD46" s="27">
        <v>71.9</v>
      </c>
      <c r="AE46" s="27">
        <v>0</v>
      </c>
      <c r="AF46" s="27">
        <v>0</v>
      </c>
      <c r="AG46" s="28">
        <f t="shared" si="2"/>
        <v>75.6571621621622</v>
      </c>
      <c r="AH46" s="29">
        <v>2.852</v>
      </c>
      <c r="AI46" s="27"/>
    </row>
    <row r="47" spans="1:36">
      <c r="A47" s="11">
        <v>44</v>
      </c>
      <c r="B47" s="11" t="s">
        <v>184</v>
      </c>
      <c r="C47" s="12" t="s">
        <v>272</v>
      </c>
      <c r="D47" s="11" t="s">
        <v>273</v>
      </c>
      <c r="E47" s="13">
        <v>81</v>
      </c>
      <c r="F47" s="13">
        <v>89</v>
      </c>
      <c r="G47" s="13">
        <v>80</v>
      </c>
      <c r="H47" s="13">
        <v>75</v>
      </c>
      <c r="I47" s="13">
        <v>84</v>
      </c>
      <c r="J47" s="13">
        <v>73</v>
      </c>
      <c r="K47" s="13">
        <v>85</v>
      </c>
      <c r="L47" s="13" t="s">
        <v>40</v>
      </c>
      <c r="M47" s="13">
        <v>75</v>
      </c>
      <c r="N47" s="13">
        <v>85</v>
      </c>
      <c r="O47" s="13">
        <v>89</v>
      </c>
      <c r="P47" s="13">
        <v>70</v>
      </c>
      <c r="Q47" s="13">
        <v>85</v>
      </c>
      <c r="R47" s="13">
        <v>83</v>
      </c>
      <c r="S47" s="13">
        <v>74</v>
      </c>
      <c r="T47" s="13">
        <v>86</v>
      </c>
      <c r="U47" s="13">
        <v>81</v>
      </c>
      <c r="V47" s="13" t="s">
        <v>40</v>
      </c>
      <c r="W47" s="13" t="s">
        <v>40</v>
      </c>
      <c r="X47" s="13" t="s">
        <v>40</v>
      </c>
      <c r="Y47" s="13">
        <v>89</v>
      </c>
      <c r="Z47" s="13">
        <v>88</v>
      </c>
      <c r="AA47" s="14">
        <v>88.5</v>
      </c>
      <c r="AB47" s="14">
        <f t="shared" si="19"/>
        <v>37</v>
      </c>
      <c r="AC47" s="15">
        <f>($E$2*E47+$F$2*F47+$G$2*G47+$H$2*H47+$I$2*I47+$J$2*J47+$K$2*K47+$M$2*M47+$N$2*N47+$O$2*O47+$P$2*P47+$Q$2*Q47+$R$2*R47+$S$2*S47+$T$2*T47+$U$2*U47)/$AB$4</f>
        <v>77.7432432432432</v>
      </c>
      <c r="AD47" s="14">
        <v>69.8</v>
      </c>
      <c r="AE47" s="14">
        <v>0</v>
      </c>
      <c r="AF47" s="14">
        <v>0</v>
      </c>
      <c r="AG47" s="15">
        <f t="shared" si="2"/>
        <v>75.6102702702703</v>
      </c>
      <c r="AH47" s="16">
        <v>2.964</v>
      </c>
      <c r="AI47" s="14"/>
    </row>
    <row r="48" spans="1:36">
      <c r="A48" s="11">
        <v>45</v>
      </c>
      <c r="B48" s="11" t="s">
        <v>191</v>
      </c>
      <c r="C48" s="12" t="s">
        <v>274</v>
      </c>
      <c r="D48" s="11" t="s">
        <v>275</v>
      </c>
      <c r="E48" s="13">
        <v>76</v>
      </c>
      <c r="F48" s="13">
        <v>60</v>
      </c>
      <c r="G48" s="13">
        <v>84</v>
      </c>
      <c r="H48" s="13">
        <v>80</v>
      </c>
      <c r="I48" s="13">
        <v>92</v>
      </c>
      <c r="J48" s="13">
        <v>81</v>
      </c>
      <c r="K48" s="13">
        <v>66</v>
      </c>
      <c r="L48" s="13">
        <v>95</v>
      </c>
      <c r="M48" s="13">
        <v>75</v>
      </c>
      <c r="N48" s="13">
        <v>95</v>
      </c>
      <c r="O48" s="13">
        <v>87</v>
      </c>
      <c r="P48" s="13">
        <v>75</v>
      </c>
      <c r="Q48" s="13">
        <v>60</v>
      </c>
      <c r="R48" s="13">
        <v>78</v>
      </c>
      <c r="S48" s="13">
        <v>77</v>
      </c>
      <c r="T48" s="13">
        <v>69</v>
      </c>
      <c r="U48" s="13">
        <v>77</v>
      </c>
      <c r="V48" s="13" t="s">
        <v>40</v>
      </c>
      <c r="W48" s="13" t="s">
        <v>40</v>
      </c>
      <c r="X48" s="13" t="s">
        <v>40</v>
      </c>
      <c r="Y48" s="13">
        <v>90</v>
      </c>
      <c r="Z48" s="13">
        <v>84</v>
      </c>
      <c r="AA48" s="14">
        <v>87</v>
      </c>
      <c r="AB48" s="14">
        <f t="shared" si="19"/>
        <v>37</v>
      </c>
      <c r="AC48" s="15">
        <f t="shared" ref="AC48:AC52" si="20">($E$2*E48+$F$2*F48+$G$2*G48+$H$2*H48+$I$2*I48+$J$2*J48+$K$2*K48+$L$2*L48+$M$2*M48+$N$2*N48+$O$2*O48+$P$2*P48+$Q$2*Q48+$R$2*R48+$S$2*S48+$T$2*T48+$U$2*U48)/$AB$4</f>
        <v>77.4189189189189</v>
      </c>
      <c r="AD48" s="14">
        <v>68.3</v>
      </c>
      <c r="AE48" s="14">
        <v>0</v>
      </c>
      <c r="AF48" s="14">
        <v>0</v>
      </c>
      <c r="AG48" s="15">
        <f t="shared" si="2"/>
        <v>75.0082432432432</v>
      </c>
      <c r="AH48" s="16">
        <v>2.565</v>
      </c>
      <c r="AI48" s="14"/>
    </row>
    <row r="49" spans="1:35">
      <c r="A49" s="11">
        <v>46</v>
      </c>
      <c r="B49" s="11" t="s">
        <v>184</v>
      </c>
      <c r="C49" s="12" t="s">
        <v>276</v>
      </c>
      <c r="D49" s="11" t="s">
        <v>277</v>
      </c>
      <c r="E49" s="13">
        <v>71</v>
      </c>
      <c r="F49" s="13">
        <v>84</v>
      </c>
      <c r="G49" s="13">
        <v>83</v>
      </c>
      <c r="H49" s="13">
        <v>69</v>
      </c>
      <c r="I49" s="13">
        <v>91</v>
      </c>
      <c r="J49" s="13">
        <v>83</v>
      </c>
      <c r="K49" s="13">
        <v>62</v>
      </c>
      <c r="L49" s="13">
        <v>95</v>
      </c>
      <c r="M49" s="13">
        <v>75</v>
      </c>
      <c r="N49" s="13">
        <v>75</v>
      </c>
      <c r="O49" s="13">
        <v>87</v>
      </c>
      <c r="P49" s="13">
        <v>70</v>
      </c>
      <c r="Q49" s="13">
        <v>71</v>
      </c>
      <c r="R49" s="13">
        <v>84</v>
      </c>
      <c r="S49" s="13">
        <v>69</v>
      </c>
      <c r="T49" s="13">
        <v>73</v>
      </c>
      <c r="U49" s="13">
        <v>82</v>
      </c>
      <c r="V49" s="13" t="s">
        <v>40</v>
      </c>
      <c r="W49" s="13" t="s">
        <v>40</v>
      </c>
      <c r="X49" s="13" t="s">
        <v>40</v>
      </c>
      <c r="Y49" s="13">
        <v>88</v>
      </c>
      <c r="Z49" s="13">
        <v>84</v>
      </c>
      <c r="AA49" s="14">
        <v>86</v>
      </c>
      <c r="AB49" s="14">
        <f t="shared" si="19"/>
        <v>37</v>
      </c>
      <c r="AC49" s="15">
        <f t="shared" si="20"/>
        <v>77.054054054054</v>
      </c>
      <c r="AD49" s="14">
        <v>76.2</v>
      </c>
      <c r="AE49" s="14">
        <v>0</v>
      </c>
      <c r="AF49" s="14">
        <v>0</v>
      </c>
      <c r="AG49" s="15">
        <f t="shared" si="2"/>
        <v>74.9478378378378</v>
      </c>
      <c r="AH49" s="16">
        <v>2.312</v>
      </c>
      <c r="AI49" s="14"/>
    </row>
    <row r="50" spans="1:35">
      <c r="A50" s="11">
        <v>47</v>
      </c>
      <c r="B50" s="11" t="s">
        <v>184</v>
      </c>
      <c r="C50" s="12" t="s">
        <v>278</v>
      </c>
      <c r="D50" s="11" t="s">
        <v>279</v>
      </c>
      <c r="E50" s="13">
        <v>86</v>
      </c>
      <c r="F50" s="13">
        <v>89</v>
      </c>
      <c r="G50" s="13">
        <v>66</v>
      </c>
      <c r="H50" s="13">
        <v>63</v>
      </c>
      <c r="I50" s="13">
        <v>78</v>
      </c>
      <c r="J50" s="13">
        <v>67</v>
      </c>
      <c r="K50" s="13">
        <v>79</v>
      </c>
      <c r="L50" s="13">
        <v>85</v>
      </c>
      <c r="M50" s="13">
        <v>75</v>
      </c>
      <c r="N50" s="13">
        <v>75</v>
      </c>
      <c r="O50" s="13">
        <v>88</v>
      </c>
      <c r="P50" s="13">
        <v>75</v>
      </c>
      <c r="Q50" s="13">
        <v>84</v>
      </c>
      <c r="R50" s="13">
        <v>83</v>
      </c>
      <c r="S50" s="13">
        <v>72</v>
      </c>
      <c r="T50" s="13">
        <v>89</v>
      </c>
      <c r="U50" s="13">
        <v>87</v>
      </c>
      <c r="V50" s="13" t="s">
        <v>40</v>
      </c>
      <c r="W50" s="13" t="s">
        <v>40</v>
      </c>
      <c r="X50" s="13" t="s">
        <v>40</v>
      </c>
      <c r="Y50" s="13">
        <v>87</v>
      </c>
      <c r="Z50" s="13">
        <v>88</v>
      </c>
      <c r="AA50" s="14">
        <v>87.5</v>
      </c>
      <c r="AB50" s="14">
        <f t="shared" si="19"/>
        <v>37</v>
      </c>
      <c r="AC50" s="15">
        <f t="shared" si="20"/>
        <v>78.4189189189189</v>
      </c>
      <c r="AD50" s="14">
        <v>51</v>
      </c>
      <c r="AE50" s="14">
        <v>0</v>
      </c>
      <c r="AF50" s="14">
        <v>0</v>
      </c>
      <c r="AG50" s="15">
        <f t="shared" si="2"/>
        <v>74.9432432432432</v>
      </c>
      <c r="AH50" s="16">
        <v>2.682</v>
      </c>
      <c r="AI50" s="14"/>
    </row>
    <row r="51" spans="1:35">
      <c r="A51" s="11">
        <v>48</v>
      </c>
      <c r="B51" s="11" t="s">
        <v>184</v>
      </c>
      <c r="C51" s="12" t="s">
        <v>280</v>
      </c>
      <c r="D51" s="11" t="s">
        <v>281</v>
      </c>
      <c r="E51" s="13">
        <v>65</v>
      </c>
      <c r="F51" s="13">
        <v>73</v>
      </c>
      <c r="G51" s="13">
        <v>61</v>
      </c>
      <c r="H51" s="13">
        <v>85</v>
      </c>
      <c r="I51" s="13">
        <v>76</v>
      </c>
      <c r="J51" s="13">
        <v>82</v>
      </c>
      <c r="K51" s="13">
        <v>65</v>
      </c>
      <c r="L51" s="13">
        <v>85</v>
      </c>
      <c r="M51" s="13">
        <v>75</v>
      </c>
      <c r="N51" s="13">
        <v>95</v>
      </c>
      <c r="O51" s="13">
        <v>85</v>
      </c>
      <c r="P51" s="13">
        <v>75</v>
      </c>
      <c r="Q51" s="13">
        <v>80</v>
      </c>
      <c r="R51" s="13">
        <v>83</v>
      </c>
      <c r="S51" s="13">
        <v>83</v>
      </c>
      <c r="T51" s="13">
        <v>74</v>
      </c>
      <c r="U51" s="13">
        <v>68</v>
      </c>
      <c r="V51" s="13" t="s">
        <v>40</v>
      </c>
      <c r="W51" s="13" t="s">
        <v>40</v>
      </c>
      <c r="X51" s="13" t="s">
        <v>40</v>
      </c>
      <c r="Y51" s="13">
        <v>88</v>
      </c>
      <c r="Z51" s="13">
        <v>86</v>
      </c>
      <c r="AA51" s="14">
        <v>87</v>
      </c>
      <c r="AB51" s="14">
        <f t="shared" si="19"/>
        <v>37</v>
      </c>
      <c r="AC51" s="15">
        <f t="shared" si="20"/>
        <v>76.7432432432432</v>
      </c>
      <c r="AD51" s="14">
        <v>58.6</v>
      </c>
      <c r="AE51" s="14">
        <v>0</v>
      </c>
      <c r="AF51" s="14">
        <v>0</v>
      </c>
      <c r="AG51" s="15">
        <f t="shared" si="2"/>
        <v>74.0502702702703</v>
      </c>
      <c r="AH51" s="16">
        <v>2.553</v>
      </c>
      <c r="AI51" s="14"/>
    </row>
    <row r="52" spans="1:35">
      <c r="A52" s="11">
        <v>49</v>
      </c>
      <c r="B52" s="11" t="s">
        <v>184</v>
      </c>
      <c r="C52" s="12" t="s">
        <v>282</v>
      </c>
      <c r="D52" s="11" t="s">
        <v>283</v>
      </c>
      <c r="E52" s="13">
        <v>68</v>
      </c>
      <c r="F52" s="13">
        <v>74</v>
      </c>
      <c r="G52" s="13">
        <v>79</v>
      </c>
      <c r="H52" s="13">
        <v>69</v>
      </c>
      <c r="I52" s="13">
        <v>80</v>
      </c>
      <c r="J52" s="13">
        <v>71</v>
      </c>
      <c r="K52" s="13">
        <v>59</v>
      </c>
      <c r="L52" s="13">
        <v>94</v>
      </c>
      <c r="M52" s="13">
        <v>75</v>
      </c>
      <c r="N52" s="13">
        <v>85</v>
      </c>
      <c r="O52" s="13">
        <v>86</v>
      </c>
      <c r="P52" s="13">
        <v>75</v>
      </c>
      <c r="Q52" s="13">
        <v>75</v>
      </c>
      <c r="R52" s="13">
        <v>85</v>
      </c>
      <c r="S52" s="13">
        <v>72</v>
      </c>
      <c r="T52" s="13">
        <v>42</v>
      </c>
      <c r="U52" s="13">
        <v>73</v>
      </c>
      <c r="V52" s="13" t="s">
        <v>40</v>
      </c>
      <c r="W52" s="13" t="s">
        <v>40</v>
      </c>
      <c r="X52" s="13" t="s">
        <v>40</v>
      </c>
      <c r="Y52" s="13">
        <v>96</v>
      </c>
      <c r="Z52" s="13">
        <v>90</v>
      </c>
      <c r="AA52" s="14">
        <v>93</v>
      </c>
      <c r="AB52" s="14">
        <f t="shared" si="19"/>
        <v>37</v>
      </c>
      <c r="AC52" s="15">
        <f t="shared" si="20"/>
        <v>73.1486486486486</v>
      </c>
      <c r="AD52" s="14">
        <v>76.5</v>
      </c>
      <c r="AE52" s="14">
        <v>0</v>
      </c>
      <c r="AF52" s="14">
        <v>0</v>
      </c>
      <c r="AG52" s="15">
        <f t="shared" si="2"/>
        <v>73.6290540540541</v>
      </c>
      <c r="AH52" s="16">
        <v>2.26</v>
      </c>
      <c r="AI52" s="14"/>
    </row>
    <row r="53" spans="1:35">
      <c r="A53" s="11">
        <v>50</v>
      </c>
      <c r="B53" s="11" t="s">
        <v>191</v>
      </c>
      <c r="C53" s="12" t="s">
        <v>284</v>
      </c>
      <c r="D53" s="11" t="s">
        <v>285</v>
      </c>
      <c r="E53" s="13">
        <v>63</v>
      </c>
      <c r="F53" s="13">
        <v>70</v>
      </c>
      <c r="G53" s="13">
        <v>82</v>
      </c>
      <c r="H53" s="13">
        <v>58</v>
      </c>
      <c r="I53" s="13">
        <v>78</v>
      </c>
      <c r="J53" s="13">
        <v>69</v>
      </c>
      <c r="K53" s="13">
        <v>79</v>
      </c>
      <c r="L53" s="13">
        <v>95</v>
      </c>
      <c r="M53" s="13">
        <v>75</v>
      </c>
      <c r="N53" s="13">
        <v>75</v>
      </c>
      <c r="O53" s="13">
        <v>83</v>
      </c>
      <c r="P53" s="13">
        <v>80</v>
      </c>
      <c r="Q53" s="13">
        <v>73</v>
      </c>
      <c r="R53" s="13">
        <v>74</v>
      </c>
      <c r="S53" s="13" t="s">
        <v>40</v>
      </c>
      <c r="T53" s="13" t="s">
        <v>40</v>
      </c>
      <c r="U53" s="13" t="s">
        <v>40</v>
      </c>
      <c r="V53" s="13">
        <v>74</v>
      </c>
      <c r="W53" s="13">
        <v>67</v>
      </c>
      <c r="X53" s="13">
        <v>93</v>
      </c>
      <c r="Y53" s="13">
        <v>91</v>
      </c>
      <c r="Z53" s="13">
        <v>88</v>
      </c>
      <c r="AA53" s="14">
        <v>89.5</v>
      </c>
      <c r="AB53" s="14">
        <f t="shared" ref="AB53:AB58" si="21">SUM($E$2:$R$2)+SUM($V$2:$X$2)</f>
        <v>37</v>
      </c>
      <c r="AC53" s="15">
        <f t="shared" ref="AC53:AC58" si="22">($E$2*E53+$F$2*F53+$G$2*G53+$H$2*H53+$I$2*I53+$J$2*J53+$K$2*K53+$L$2*L53+$M$2*M53+$N$2*N53+$O$2*O53+$P$2*P53+$Q$2*Q53+$R$2*R53+$V$2*V53+$W$2*W53+$X$2*X53)/$AB$7</f>
        <v>74.4324324324324</v>
      </c>
      <c r="AD53" s="14">
        <v>65.8</v>
      </c>
      <c r="AE53" s="14">
        <v>0</v>
      </c>
      <c r="AF53" s="14">
        <v>0</v>
      </c>
      <c r="AG53" s="15">
        <f t="shared" si="2"/>
        <v>73.2927027027027</v>
      </c>
      <c r="AH53" s="16">
        <v>2.591</v>
      </c>
      <c r="AI53" s="14"/>
    </row>
    <row r="54" spans="1:35">
      <c r="A54" s="11">
        <v>51</v>
      </c>
      <c r="B54" s="11" t="s">
        <v>184</v>
      </c>
      <c r="C54" s="12" t="s">
        <v>286</v>
      </c>
      <c r="D54" s="11" t="s">
        <v>287</v>
      </c>
      <c r="E54" s="13">
        <v>74</v>
      </c>
      <c r="F54" s="13">
        <v>78</v>
      </c>
      <c r="G54" s="13">
        <v>79</v>
      </c>
      <c r="H54" s="13">
        <v>74</v>
      </c>
      <c r="I54" s="13">
        <v>90</v>
      </c>
      <c r="J54" s="13">
        <v>80</v>
      </c>
      <c r="K54" s="13">
        <v>82</v>
      </c>
      <c r="L54" s="13" t="s">
        <v>40</v>
      </c>
      <c r="M54" s="13">
        <v>75</v>
      </c>
      <c r="N54" s="13">
        <v>75</v>
      </c>
      <c r="O54" s="13">
        <v>86</v>
      </c>
      <c r="P54" s="13">
        <v>75</v>
      </c>
      <c r="Q54" s="13">
        <v>74</v>
      </c>
      <c r="R54" s="13">
        <v>82</v>
      </c>
      <c r="S54" s="13">
        <v>76</v>
      </c>
      <c r="T54" s="13">
        <v>79</v>
      </c>
      <c r="U54" s="13">
        <v>84</v>
      </c>
      <c r="V54" s="13" t="s">
        <v>40</v>
      </c>
      <c r="W54" s="13" t="s">
        <v>40</v>
      </c>
      <c r="X54" s="13" t="s">
        <v>40</v>
      </c>
      <c r="Y54" s="13">
        <v>88</v>
      </c>
      <c r="Z54" s="13">
        <v>85</v>
      </c>
      <c r="AA54" s="14">
        <v>86.5</v>
      </c>
      <c r="AB54" s="14">
        <f t="shared" ref="AB54:AB57" si="23">SUM($E$2:$U$2)</f>
        <v>37</v>
      </c>
      <c r="AC54" s="15">
        <f>($E$2*E54+$F$2*F54+$G$2*G54+$H$2*H54+$I$2*I54+$J$2*J54+$K$2*K54+$M$2*M54+$N$2*N54+$O$2*O54+$P$2*P54+$Q$2*Q54+$R$2*R54+$S$2*S54+$T$2*T54+$U$2*U54)/$AB$4</f>
        <v>75.6216216216216</v>
      </c>
      <c r="AD54" s="14">
        <v>48.3</v>
      </c>
      <c r="AE54" s="14">
        <v>0</v>
      </c>
      <c r="AF54" s="14">
        <v>0</v>
      </c>
      <c r="AG54" s="15">
        <f t="shared" si="2"/>
        <v>72.6501351351351</v>
      </c>
      <c r="AH54" s="16">
        <v>2.961</v>
      </c>
      <c r="AI54" s="14"/>
    </row>
    <row r="55" spans="1:35">
      <c r="A55" s="11">
        <v>52</v>
      </c>
      <c r="B55" s="11" t="s">
        <v>184</v>
      </c>
      <c r="C55" s="12" t="s">
        <v>288</v>
      </c>
      <c r="D55" s="11" t="s">
        <v>289</v>
      </c>
      <c r="E55" s="13">
        <v>85</v>
      </c>
      <c r="F55" s="13">
        <v>85</v>
      </c>
      <c r="G55" s="13">
        <v>67</v>
      </c>
      <c r="H55" s="13">
        <v>76</v>
      </c>
      <c r="I55" s="13">
        <v>90</v>
      </c>
      <c r="J55" s="13">
        <v>80</v>
      </c>
      <c r="K55" s="13">
        <v>80</v>
      </c>
      <c r="L55" s="13">
        <v>95</v>
      </c>
      <c r="M55" s="13">
        <v>75</v>
      </c>
      <c r="N55" s="13">
        <v>85</v>
      </c>
      <c r="O55" s="13">
        <v>86</v>
      </c>
      <c r="P55" s="13">
        <v>75</v>
      </c>
      <c r="Q55" s="13">
        <v>0</v>
      </c>
      <c r="R55" s="13">
        <v>86</v>
      </c>
      <c r="S55" s="13">
        <v>68</v>
      </c>
      <c r="T55" s="13">
        <v>84</v>
      </c>
      <c r="U55" s="13">
        <v>65</v>
      </c>
      <c r="V55" s="13" t="s">
        <v>40</v>
      </c>
      <c r="W55" s="13" t="s">
        <v>40</v>
      </c>
      <c r="X55" s="13" t="s">
        <v>40</v>
      </c>
      <c r="Y55" s="13">
        <v>83</v>
      </c>
      <c r="Z55" s="13">
        <v>84</v>
      </c>
      <c r="AA55" s="14">
        <v>83.5</v>
      </c>
      <c r="AB55" s="14">
        <f t="shared" si="23"/>
        <v>37</v>
      </c>
      <c r="AC55" s="15">
        <f t="shared" ref="AC55:AC60" si="24">($E$2*E55+$F$2*F55+$G$2*G55+$H$2*H55+$I$2*I55+$J$2*J55+$K$2*K55+$L$2*L55+$M$2*M55+$N$2*N55+$O$2*O55+$P$2*P55+$Q$2*Q55+$R$2*R55+$S$2*S55+$T$2*T55+$U$2*U55)/$AB$4</f>
        <v>74.6621621621622</v>
      </c>
      <c r="AD55" s="14">
        <v>66.1</v>
      </c>
      <c r="AE55" s="14">
        <v>0</v>
      </c>
      <c r="AF55" s="14">
        <v>0.25</v>
      </c>
      <c r="AG55" s="15">
        <f t="shared" si="2"/>
        <v>72.5185135135135</v>
      </c>
      <c r="AH55" s="16">
        <v>2.931</v>
      </c>
      <c r="AI55" s="14"/>
    </row>
    <row r="56" spans="1:35">
      <c r="A56" s="11">
        <v>53</v>
      </c>
      <c r="B56" s="11" t="s">
        <v>184</v>
      </c>
      <c r="C56" s="12" t="s">
        <v>290</v>
      </c>
      <c r="D56" s="11" t="s">
        <v>291</v>
      </c>
      <c r="E56" s="13">
        <v>60</v>
      </c>
      <c r="F56" s="13">
        <v>84</v>
      </c>
      <c r="G56" s="13">
        <v>61</v>
      </c>
      <c r="H56" s="13">
        <v>64</v>
      </c>
      <c r="I56" s="13">
        <v>78</v>
      </c>
      <c r="J56" s="13">
        <v>68</v>
      </c>
      <c r="K56" s="13">
        <v>72</v>
      </c>
      <c r="L56" s="13">
        <v>90</v>
      </c>
      <c r="M56" s="13">
        <v>75</v>
      </c>
      <c r="N56" s="13">
        <v>95</v>
      </c>
      <c r="O56" s="13">
        <v>85</v>
      </c>
      <c r="P56" s="13">
        <v>90</v>
      </c>
      <c r="Q56" s="13">
        <v>77</v>
      </c>
      <c r="R56" s="13">
        <v>83</v>
      </c>
      <c r="S56" s="13" t="s">
        <v>40</v>
      </c>
      <c r="T56" s="13" t="s">
        <v>40</v>
      </c>
      <c r="U56" s="13" t="s">
        <v>40</v>
      </c>
      <c r="V56" s="13">
        <v>72</v>
      </c>
      <c r="W56" s="13">
        <v>60</v>
      </c>
      <c r="X56" s="13">
        <v>93</v>
      </c>
      <c r="Y56" s="13">
        <v>88</v>
      </c>
      <c r="Z56" s="13">
        <v>87</v>
      </c>
      <c r="AA56" s="14">
        <v>87.5</v>
      </c>
      <c r="AB56" s="14">
        <f t="shared" si="21"/>
        <v>37</v>
      </c>
      <c r="AC56" s="15">
        <f t="shared" si="22"/>
        <v>75.1756756756757</v>
      </c>
      <c r="AD56" s="14">
        <v>47.3</v>
      </c>
      <c r="AE56" s="14">
        <v>0</v>
      </c>
      <c r="AF56" s="14">
        <v>0</v>
      </c>
      <c r="AG56" s="15">
        <f t="shared" si="2"/>
        <v>72.487972972973</v>
      </c>
      <c r="AH56" s="16">
        <v>2.628</v>
      </c>
      <c r="AI56" s="14"/>
    </row>
    <row r="57" spans="1:35">
      <c r="A57" s="11">
        <v>54</v>
      </c>
      <c r="B57" s="11" t="s">
        <v>184</v>
      </c>
      <c r="C57" s="12" t="s">
        <v>292</v>
      </c>
      <c r="D57" s="11" t="s">
        <v>293</v>
      </c>
      <c r="E57" s="13">
        <v>76</v>
      </c>
      <c r="F57" s="13">
        <v>73</v>
      </c>
      <c r="G57" s="13">
        <v>80</v>
      </c>
      <c r="H57" s="13">
        <v>63</v>
      </c>
      <c r="I57" s="13">
        <v>87</v>
      </c>
      <c r="J57" s="13">
        <v>87</v>
      </c>
      <c r="K57" s="13">
        <v>61</v>
      </c>
      <c r="L57" s="13">
        <v>95</v>
      </c>
      <c r="M57" s="13">
        <v>75</v>
      </c>
      <c r="N57" s="13">
        <v>75</v>
      </c>
      <c r="O57" s="13">
        <v>88</v>
      </c>
      <c r="P57" s="13">
        <v>75</v>
      </c>
      <c r="Q57" s="13">
        <v>64</v>
      </c>
      <c r="R57" s="13">
        <v>84</v>
      </c>
      <c r="S57" s="13">
        <v>71</v>
      </c>
      <c r="T57" s="13">
        <v>64</v>
      </c>
      <c r="U57" s="13">
        <v>66</v>
      </c>
      <c r="V57" s="13" t="s">
        <v>40</v>
      </c>
      <c r="W57" s="13" t="s">
        <v>40</v>
      </c>
      <c r="X57" s="13" t="s">
        <v>40</v>
      </c>
      <c r="Y57" s="13">
        <v>87</v>
      </c>
      <c r="Z57" s="13">
        <v>88</v>
      </c>
      <c r="AA57" s="14">
        <v>87.5</v>
      </c>
      <c r="AB57" s="14">
        <f t="shared" si="23"/>
        <v>37</v>
      </c>
      <c r="AC57" s="15">
        <f t="shared" si="24"/>
        <v>74.7162162162162</v>
      </c>
      <c r="AD57" s="14">
        <v>53.7</v>
      </c>
      <c r="AE57" s="14">
        <v>0</v>
      </c>
      <c r="AF57" s="14">
        <v>0</v>
      </c>
      <c r="AG57" s="15">
        <f t="shared" si="2"/>
        <v>72.4863513513513</v>
      </c>
      <c r="AH57" s="16">
        <v>2.427</v>
      </c>
      <c r="AI57" s="14"/>
    </row>
    <row r="58" spans="1:35">
      <c r="A58" s="11">
        <v>55</v>
      </c>
      <c r="B58" s="11" t="s">
        <v>184</v>
      </c>
      <c r="C58" s="12" t="s">
        <v>294</v>
      </c>
      <c r="D58" s="11" t="s">
        <v>295</v>
      </c>
      <c r="E58" s="13">
        <v>63</v>
      </c>
      <c r="F58" s="13">
        <v>70</v>
      </c>
      <c r="G58" s="13">
        <v>63</v>
      </c>
      <c r="H58" s="13">
        <v>62</v>
      </c>
      <c r="I58" s="13">
        <v>76</v>
      </c>
      <c r="J58" s="13">
        <v>67</v>
      </c>
      <c r="K58" s="13">
        <v>77</v>
      </c>
      <c r="L58" s="13">
        <v>89</v>
      </c>
      <c r="M58" s="13">
        <v>85</v>
      </c>
      <c r="N58" s="13">
        <v>75</v>
      </c>
      <c r="O58" s="13">
        <v>87</v>
      </c>
      <c r="P58" s="13">
        <v>75</v>
      </c>
      <c r="Q58" s="13">
        <v>71</v>
      </c>
      <c r="R58" s="13">
        <v>86</v>
      </c>
      <c r="S58" s="13" t="s">
        <v>40</v>
      </c>
      <c r="T58" s="13" t="s">
        <v>40</v>
      </c>
      <c r="U58" s="13" t="s">
        <v>40</v>
      </c>
      <c r="V58" s="13">
        <v>71</v>
      </c>
      <c r="W58" s="13">
        <v>71</v>
      </c>
      <c r="X58" s="13">
        <v>87</v>
      </c>
      <c r="Y58" s="13">
        <v>91</v>
      </c>
      <c r="Z58" s="13">
        <v>79</v>
      </c>
      <c r="AA58" s="14">
        <v>85</v>
      </c>
      <c r="AB58" s="14">
        <f t="shared" si="21"/>
        <v>37</v>
      </c>
      <c r="AC58" s="15">
        <f t="shared" si="22"/>
        <v>73.9189189189189</v>
      </c>
      <c r="AD58" s="14">
        <v>69.3</v>
      </c>
      <c r="AE58" s="14">
        <v>0</v>
      </c>
      <c r="AF58" s="14">
        <v>0</v>
      </c>
      <c r="AG58" s="15">
        <f t="shared" si="2"/>
        <v>72.2082432432432</v>
      </c>
      <c r="AH58" s="16">
        <v>2.536</v>
      </c>
      <c r="AI58" s="14"/>
    </row>
    <row r="59" spans="1:35">
      <c r="A59" s="11">
        <v>56</v>
      </c>
      <c r="B59" s="11" t="s">
        <v>184</v>
      </c>
      <c r="C59" s="12" t="s">
        <v>296</v>
      </c>
      <c r="D59" s="11" t="s">
        <v>297</v>
      </c>
      <c r="E59" s="13">
        <v>82</v>
      </c>
      <c r="F59" s="13">
        <v>82</v>
      </c>
      <c r="G59" s="13">
        <v>78</v>
      </c>
      <c r="H59" s="13">
        <v>73</v>
      </c>
      <c r="I59" s="13">
        <v>92</v>
      </c>
      <c r="J59" s="13">
        <v>83</v>
      </c>
      <c r="K59" s="13">
        <v>61</v>
      </c>
      <c r="L59" s="13" t="s">
        <v>40</v>
      </c>
      <c r="M59" s="13">
        <v>75</v>
      </c>
      <c r="N59" s="13">
        <v>75</v>
      </c>
      <c r="O59" s="13">
        <v>88</v>
      </c>
      <c r="P59" s="13">
        <v>65</v>
      </c>
      <c r="Q59" s="13">
        <v>71</v>
      </c>
      <c r="R59" s="13">
        <v>84</v>
      </c>
      <c r="S59" s="13">
        <v>83</v>
      </c>
      <c r="T59" s="13">
        <v>74</v>
      </c>
      <c r="U59" s="13">
        <v>87</v>
      </c>
      <c r="V59" s="13" t="s">
        <v>40</v>
      </c>
      <c r="W59" s="13" t="s">
        <v>40</v>
      </c>
      <c r="X59" s="13" t="s">
        <v>40</v>
      </c>
      <c r="Y59" s="13">
        <v>82</v>
      </c>
      <c r="Z59" s="13">
        <v>81</v>
      </c>
      <c r="AA59" s="14">
        <v>81.5</v>
      </c>
      <c r="AB59" s="14">
        <f t="shared" ref="AB59:AB63" si="25">SUM($E$2:$U$2)</f>
        <v>37</v>
      </c>
      <c r="AC59" s="15">
        <f>($E$2*E59+$F$2*F59+$G$2*G59+$H$2*H59+$I$2*I59+$J$2*J59+$K$2*K59+$M$2*M59+$N$2*N59+$O$2*O59+$P$2*P59+$Q$2*Q59+$R$2*R59+$S$2*S59+$T$2*T59+$U$2*U59)/$AB$4</f>
        <v>75.0135135135135</v>
      </c>
      <c r="AD59" s="14">
        <v>65.8</v>
      </c>
      <c r="AE59" s="14">
        <v>0</v>
      </c>
      <c r="AF59" s="14">
        <v>0</v>
      </c>
      <c r="AG59" s="15">
        <f t="shared" si="2"/>
        <v>72.0994594594595</v>
      </c>
      <c r="AH59" s="16">
        <v>2.75</v>
      </c>
      <c r="AI59" s="14"/>
    </row>
    <row r="60" spans="1:35">
      <c r="A60" s="11">
        <v>57</v>
      </c>
      <c r="B60" s="11" t="s">
        <v>191</v>
      </c>
      <c r="C60" s="12" t="s">
        <v>298</v>
      </c>
      <c r="D60" s="11" t="s">
        <v>299</v>
      </c>
      <c r="E60" s="13">
        <v>68</v>
      </c>
      <c r="F60" s="13">
        <v>83</v>
      </c>
      <c r="G60" s="13">
        <v>85</v>
      </c>
      <c r="H60" s="13">
        <v>54</v>
      </c>
      <c r="I60" s="13">
        <v>89</v>
      </c>
      <c r="J60" s="13">
        <v>74</v>
      </c>
      <c r="K60" s="13">
        <v>54</v>
      </c>
      <c r="L60" s="13">
        <v>89</v>
      </c>
      <c r="M60" s="13">
        <v>75</v>
      </c>
      <c r="N60" s="13">
        <v>85</v>
      </c>
      <c r="O60" s="13">
        <v>89</v>
      </c>
      <c r="P60" s="13">
        <v>60</v>
      </c>
      <c r="Q60" s="13">
        <v>60</v>
      </c>
      <c r="R60" s="13">
        <v>80</v>
      </c>
      <c r="S60" s="13">
        <v>60</v>
      </c>
      <c r="T60" s="13">
        <v>76</v>
      </c>
      <c r="U60" s="13">
        <v>84</v>
      </c>
      <c r="V60" s="13" t="s">
        <v>40</v>
      </c>
      <c r="W60" s="13" t="s">
        <v>40</v>
      </c>
      <c r="X60" s="13" t="s">
        <v>40</v>
      </c>
      <c r="Y60" s="13">
        <v>90</v>
      </c>
      <c r="Z60" s="13">
        <v>86</v>
      </c>
      <c r="AA60" s="14">
        <v>88</v>
      </c>
      <c r="AB60" s="14">
        <f t="shared" si="25"/>
        <v>37</v>
      </c>
      <c r="AC60" s="15">
        <f t="shared" si="24"/>
        <v>73.1216216216216</v>
      </c>
      <c r="AD60" s="14">
        <v>65</v>
      </c>
      <c r="AE60" s="14">
        <v>0</v>
      </c>
      <c r="AF60" s="14">
        <v>0</v>
      </c>
      <c r="AG60" s="15">
        <f t="shared" si="2"/>
        <v>72.0351351351351</v>
      </c>
      <c r="AH60" s="16">
        <v>2.08</v>
      </c>
      <c r="AI60" s="14"/>
    </row>
    <row r="61" spans="1:35">
      <c r="A61" s="11">
        <v>58</v>
      </c>
      <c r="B61" s="11" t="s">
        <v>191</v>
      </c>
      <c r="C61" s="12" t="s">
        <v>300</v>
      </c>
      <c r="D61" s="11" t="s">
        <v>301</v>
      </c>
      <c r="E61" s="13">
        <v>63</v>
      </c>
      <c r="F61" s="13">
        <v>70</v>
      </c>
      <c r="G61" s="13">
        <v>78</v>
      </c>
      <c r="H61" s="13">
        <v>74</v>
      </c>
      <c r="I61" s="13">
        <v>83</v>
      </c>
      <c r="J61" s="13">
        <v>77</v>
      </c>
      <c r="K61" s="13">
        <v>59</v>
      </c>
      <c r="L61" s="13">
        <v>95</v>
      </c>
      <c r="M61" s="13">
        <v>75</v>
      </c>
      <c r="N61" s="13">
        <v>85</v>
      </c>
      <c r="O61" s="13">
        <v>91</v>
      </c>
      <c r="P61" s="13">
        <v>75</v>
      </c>
      <c r="Q61" s="13">
        <v>67</v>
      </c>
      <c r="R61" s="13">
        <v>76</v>
      </c>
      <c r="S61" s="13" t="s">
        <v>40</v>
      </c>
      <c r="T61" s="13" t="s">
        <v>40</v>
      </c>
      <c r="U61" s="13" t="s">
        <v>40</v>
      </c>
      <c r="V61" s="13">
        <v>60</v>
      </c>
      <c r="W61" s="13">
        <v>77</v>
      </c>
      <c r="X61" s="13">
        <v>91</v>
      </c>
      <c r="Y61" s="13">
        <v>87</v>
      </c>
      <c r="Z61" s="13">
        <v>83</v>
      </c>
      <c r="AA61" s="14">
        <v>85</v>
      </c>
      <c r="AB61" s="14">
        <f t="shared" ref="AB61:AB64" si="26">SUM($E$2:$R$2)+SUM($V$2:$X$2)</f>
        <v>37</v>
      </c>
      <c r="AC61" s="15">
        <f t="shared" ref="AC61:AC64" si="27">($E$2*E61+$F$2*F61+$G$2*G61+$H$2*H61+$I$2*I61+$J$2*J61+$K$2*K61+$L$2*L61+$M$2*M61+$N$2*N61+$O$2*O61+$P$2*P61+$Q$2*Q61+$R$2*R61+$V$2*V61+$W$2*W61+$X$2*X61)/$AB$7</f>
        <v>75.027027027027</v>
      </c>
      <c r="AD61" s="14">
        <v>49.1</v>
      </c>
      <c r="AE61" s="14">
        <v>0</v>
      </c>
      <c r="AF61" s="14">
        <v>0</v>
      </c>
      <c r="AG61" s="15">
        <f t="shared" si="2"/>
        <v>71.9739189189189</v>
      </c>
      <c r="AH61" s="16">
        <v>2.397</v>
      </c>
      <c r="AI61" s="14"/>
    </row>
    <row r="62" spans="1:35">
      <c r="A62" s="11">
        <v>59</v>
      </c>
      <c r="B62" s="11" t="s">
        <v>191</v>
      </c>
      <c r="C62" s="12" t="s">
        <v>302</v>
      </c>
      <c r="D62" s="11" t="s">
        <v>303</v>
      </c>
      <c r="E62" s="13">
        <v>87</v>
      </c>
      <c r="F62" s="13">
        <v>71</v>
      </c>
      <c r="G62" s="13">
        <v>78</v>
      </c>
      <c r="H62" s="13">
        <v>75</v>
      </c>
      <c r="I62" s="13">
        <v>92</v>
      </c>
      <c r="J62" s="13">
        <v>75</v>
      </c>
      <c r="K62" s="13">
        <v>47</v>
      </c>
      <c r="L62" s="13">
        <v>95</v>
      </c>
      <c r="M62" s="13">
        <v>75</v>
      </c>
      <c r="N62" s="13">
        <v>75</v>
      </c>
      <c r="O62" s="13">
        <v>88</v>
      </c>
      <c r="P62" s="13">
        <v>62</v>
      </c>
      <c r="Q62" s="13">
        <v>44</v>
      </c>
      <c r="R62" s="13">
        <v>78</v>
      </c>
      <c r="S62" s="13" t="s">
        <v>40</v>
      </c>
      <c r="T62" s="13" t="s">
        <v>40</v>
      </c>
      <c r="U62" s="13" t="s">
        <v>40</v>
      </c>
      <c r="V62" s="13">
        <v>70</v>
      </c>
      <c r="W62" s="13">
        <v>79</v>
      </c>
      <c r="X62" s="13">
        <v>81</v>
      </c>
      <c r="Y62" s="13">
        <v>88</v>
      </c>
      <c r="Z62" s="13">
        <v>80</v>
      </c>
      <c r="AA62" s="14">
        <v>84</v>
      </c>
      <c r="AB62" s="14">
        <f t="shared" si="26"/>
        <v>37</v>
      </c>
      <c r="AC62" s="15">
        <f t="shared" si="27"/>
        <v>74.0675675675676</v>
      </c>
      <c r="AD62" s="14">
        <v>64.1</v>
      </c>
      <c r="AE62" s="14">
        <v>0</v>
      </c>
      <c r="AF62" s="14">
        <v>0</v>
      </c>
      <c r="AG62" s="15">
        <f t="shared" si="2"/>
        <v>71.8522972972973</v>
      </c>
      <c r="AH62" s="16">
        <v>2.305</v>
      </c>
      <c r="AI62" s="14"/>
    </row>
    <row r="63" spans="1:35">
      <c r="A63" s="11">
        <v>60</v>
      </c>
      <c r="B63" s="11" t="s">
        <v>184</v>
      </c>
      <c r="C63" s="12" t="s">
        <v>304</v>
      </c>
      <c r="D63" s="11" t="s">
        <v>305</v>
      </c>
      <c r="E63" s="13">
        <v>76</v>
      </c>
      <c r="F63" s="13">
        <v>77</v>
      </c>
      <c r="G63" s="13">
        <v>84</v>
      </c>
      <c r="H63" s="13">
        <v>70</v>
      </c>
      <c r="I63" s="13">
        <v>81</v>
      </c>
      <c r="J63" s="13">
        <v>75</v>
      </c>
      <c r="K63" s="13">
        <v>61</v>
      </c>
      <c r="L63" s="13">
        <v>95</v>
      </c>
      <c r="M63" s="13">
        <v>75</v>
      </c>
      <c r="N63" s="13">
        <v>85</v>
      </c>
      <c r="O63" s="13">
        <v>86</v>
      </c>
      <c r="P63" s="13">
        <v>65</v>
      </c>
      <c r="Q63" s="13">
        <v>20</v>
      </c>
      <c r="R63" s="13">
        <v>84</v>
      </c>
      <c r="S63" s="13">
        <v>76</v>
      </c>
      <c r="T63" s="13">
        <v>83</v>
      </c>
      <c r="U63" s="13">
        <v>77</v>
      </c>
      <c r="V63" s="13" t="s">
        <v>40</v>
      </c>
      <c r="W63" s="13" t="s">
        <v>40</v>
      </c>
      <c r="X63" s="13" t="s">
        <v>40</v>
      </c>
      <c r="Y63" s="13">
        <v>88</v>
      </c>
      <c r="Z63" s="13">
        <v>79</v>
      </c>
      <c r="AA63" s="14">
        <v>83.5</v>
      </c>
      <c r="AB63" s="14">
        <f t="shared" si="25"/>
        <v>37</v>
      </c>
      <c r="AC63" s="15">
        <f>($E$2*E63+$F$2*F63+$G$2*G63+$H$2*H63+$I$2*I63+$J$2*J63+$K$2*K63+$L$2*L63+$M$2*M63+$N$2*N63+$O$2*O63+$P$2*P63+$Q$2*Q63+$R$2*R63+$S$2*S63+$T$2*T63+$U$2*U63)/$AB$4</f>
        <v>73.5</v>
      </c>
      <c r="AD63" s="14">
        <v>71.2</v>
      </c>
      <c r="AE63" s="14">
        <v>0</v>
      </c>
      <c r="AF63" s="14">
        <v>0</v>
      </c>
      <c r="AG63" s="15">
        <f t="shared" si="2"/>
        <v>71.71</v>
      </c>
      <c r="AH63" s="16">
        <v>2.38</v>
      </c>
      <c r="AI63" s="14"/>
    </row>
    <row r="64" spans="1:35">
      <c r="A64" s="11">
        <v>61</v>
      </c>
      <c r="B64" s="11" t="s">
        <v>191</v>
      </c>
      <c r="C64" s="12" t="s">
        <v>306</v>
      </c>
      <c r="D64" s="11" t="s">
        <v>307</v>
      </c>
      <c r="E64" s="13">
        <v>56</v>
      </c>
      <c r="F64" s="13">
        <v>66</v>
      </c>
      <c r="G64" s="13">
        <v>69</v>
      </c>
      <c r="H64" s="13">
        <v>68</v>
      </c>
      <c r="I64" s="13">
        <v>73</v>
      </c>
      <c r="J64" s="13">
        <v>58</v>
      </c>
      <c r="K64" s="13">
        <v>71</v>
      </c>
      <c r="L64" s="13">
        <v>90</v>
      </c>
      <c r="M64" s="13">
        <v>75</v>
      </c>
      <c r="N64" s="13">
        <v>95</v>
      </c>
      <c r="O64" s="13">
        <v>78</v>
      </c>
      <c r="P64" s="13">
        <v>65</v>
      </c>
      <c r="Q64" s="13">
        <v>61</v>
      </c>
      <c r="R64" s="13">
        <v>76</v>
      </c>
      <c r="S64" s="13" t="s">
        <v>40</v>
      </c>
      <c r="T64" s="13" t="s">
        <v>40</v>
      </c>
      <c r="U64" s="13" t="s">
        <v>40</v>
      </c>
      <c r="V64" s="13">
        <v>72</v>
      </c>
      <c r="W64" s="13">
        <v>80</v>
      </c>
      <c r="X64" s="13">
        <v>94</v>
      </c>
      <c r="Y64" s="13">
        <v>91</v>
      </c>
      <c r="Z64" s="13">
        <v>90</v>
      </c>
      <c r="AA64" s="14">
        <v>90.5</v>
      </c>
      <c r="AB64" s="14">
        <f t="shared" si="26"/>
        <v>37</v>
      </c>
      <c r="AC64" s="15">
        <f t="shared" si="27"/>
        <v>72.0945945945946</v>
      </c>
      <c r="AD64" s="14">
        <v>55.4</v>
      </c>
      <c r="AE64" s="14">
        <v>0</v>
      </c>
      <c r="AF64" s="14">
        <v>0</v>
      </c>
      <c r="AG64" s="15">
        <f t="shared" si="2"/>
        <v>71.3362162162162</v>
      </c>
      <c r="AH64" s="16">
        <v>2.104</v>
      </c>
      <c r="AI64" s="14"/>
    </row>
    <row r="65" spans="1:35">
      <c r="A65" s="11">
        <v>62</v>
      </c>
      <c r="B65" s="11" t="s">
        <v>184</v>
      </c>
      <c r="C65" s="12" t="s">
        <v>308</v>
      </c>
      <c r="D65" s="11" t="s">
        <v>309</v>
      </c>
      <c r="E65" s="13">
        <v>73</v>
      </c>
      <c r="F65" s="13">
        <v>77</v>
      </c>
      <c r="G65" s="13">
        <v>75</v>
      </c>
      <c r="H65" s="13">
        <v>60</v>
      </c>
      <c r="I65" s="13">
        <v>84</v>
      </c>
      <c r="J65" s="13">
        <v>76</v>
      </c>
      <c r="K65" s="13">
        <v>65</v>
      </c>
      <c r="L65" s="13">
        <v>91</v>
      </c>
      <c r="M65" s="13">
        <v>75</v>
      </c>
      <c r="N65" s="13">
        <v>75</v>
      </c>
      <c r="O65" s="13">
        <v>82</v>
      </c>
      <c r="P65" s="13">
        <v>60</v>
      </c>
      <c r="Q65" s="13">
        <v>37</v>
      </c>
      <c r="R65" s="13">
        <v>84</v>
      </c>
      <c r="S65" s="13">
        <v>60</v>
      </c>
      <c r="T65" s="13">
        <v>72</v>
      </c>
      <c r="U65" s="13">
        <v>72</v>
      </c>
      <c r="V65" s="13" t="s">
        <v>40</v>
      </c>
      <c r="W65" s="13" t="s">
        <v>40</v>
      </c>
      <c r="X65" s="13" t="s">
        <v>40</v>
      </c>
      <c r="Y65" s="13">
        <v>88</v>
      </c>
      <c r="Z65" s="13">
        <v>88</v>
      </c>
      <c r="AA65" s="14">
        <v>88</v>
      </c>
      <c r="AB65" s="14">
        <f t="shared" ref="AB65:AB71" si="28">SUM($E$2:$U$2)</f>
        <v>37</v>
      </c>
      <c r="AC65" s="15">
        <f>($E$2*E65+$F$2*F65+$G$2*G65+$H$2*H65+$I$2*I65+$J$2*J65+$K$2*K65+$L$2*L65+$M$2*M65+$N$2*N65+$O$2*O65+$P$2*P65+$Q$2*Q65+$R$2*R65+$S$2*S65+$T$2*T65+$U$2*U65)/$AB$4</f>
        <v>70.8918918918919</v>
      </c>
      <c r="AD65" s="14">
        <v>77.5</v>
      </c>
      <c r="AE65" s="14">
        <v>0</v>
      </c>
      <c r="AF65" s="14">
        <v>0</v>
      </c>
      <c r="AG65" s="15">
        <f t="shared" si="2"/>
        <v>71.0993243243243</v>
      </c>
      <c r="AH65" s="16">
        <v>2.118</v>
      </c>
      <c r="AI65" s="14"/>
    </row>
    <row r="66" spans="1:35">
      <c r="A66" s="11">
        <v>63</v>
      </c>
      <c r="B66" s="11" t="s">
        <v>191</v>
      </c>
      <c r="C66" s="12" t="s">
        <v>310</v>
      </c>
      <c r="D66" s="11" t="s">
        <v>311</v>
      </c>
      <c r="E66" s="13">
        <v>64</v>
      </c>
      <c r="F66" s="13">
        <v>66</v>
      </c>
      <c r="G66" s="13">
        <v>76</v>
      </c>
      <c r="H66" s="13">
        <v>61</v>
      </c>
      <c r="I66" s="13">
        <v>75</v>
      </c>
      <c r="J66" s="13">
        <v>72</v>
      </c>
      <c r="K66" s="13">
        <v>58</v>
      </c>
      <c r="L66" s="13">
        <v>89</v>
      </c>
      <c r="M66" s="13">
        <v>75</v>
      </c>
      <c r="N66" s="13">
        <v>65</v>
      </c>
      <c r="O66" s="13">
        <v>86</v>
      </c>
      <c r="P66" s="13">
        <v>60</v>
      </c>
      <c r="Q66" s="13">
        <v>73</v>
      </c>
      <c r="R66" s="13">
        <v>80</v>
      </c>
      <c r="S66" s="13" t="s">
        <v>40</v>
      </c>
      <c r="T66" s="13" t="s">
        <v>40</v>
      </c>
      <c r="U66" s="13" t="s">
        <v>40</v>
      </c>
      <c r="V66" s="13">
        <v>67</v>
      </c>
      <c r="W66" s="13">
        <v>85</v>
      </c>
      <c r="X66" s="13">
        <v>89</v>
      </c>
      <c r="Y66" s="13">
        <v>87</v>
      </c>
      <c r="Z66" s="13">
        <v>85</v>
      </c>
      <c r="AA66" s="14">
        <v>86</v>
      </c>
      <c r="AB66" s="14">
        <f>SUM($E$2:$R$2)+SUM($V$2:$X$2)</f>
        <v>37</v>
      </c>
      <c r="AC66" s="15">
        <f>($E$2*E66+$F$2*F66+$G$2*G66+$H$2*H66+$I$2*I66+$J$2*J66+$K$2*K66+$L$2*L66+$M$2*M66+$N$2*N66+$O$2*O66+$P$2*P66+$Q$2*Q66+$R$2*R66+$V$2*V66+$W$2*W66+$X$2*X66)/$AB$7</f>
        <v>72.1351351351351</v>
      </c>
      <c r="AD66" s="14">
        <v>65.2</v>
      </c>
      <c r="AE66" s="14">
        <v>0</v>
      </c>
      <c r="AF66" s="14">
        <v>0</v>
      </c>
      <c r="AG66" s="15">
        <f t="shared" si="2"/>
        <v>70.9545945945946</v>
      </c>
      <c r="AH66" s="16">
        <v>2.195</v>
      </c>
      <c r="AI66" s="14"/>
    </row>
    <row r="67" spans="1:35">
      <c r="A67" s="11">
        <v>64</v>
      </c>
      <c r="B67" s="11" t="s">
        <v>184</v>
      </c>
      <c r="C67" s="12" t="s">
        <v>312</v>
      </c>
      <c r="D67" s="11" t="s">
        <v>313</v>
      </c>
      <c r="E67" s="13">
        <v>75</v>
      </c>
      <c r="F67" s="13">
        <v>83</v>
      </c>
      <c r="G67" s="13">
        <v>77</v>
      </c>
      <c r="H67" s="13">
        <v>69</v>
      </c>
      <c r="I67" s="13">
        <v>89</v>
      </c>
      <c r="J67" s="13">
        <v>73</v>
      </c>
      <c r="K67" s="13">
        <v>78</v>
      </c>
      <c r="L67" s="13" t="s">
        <v>40</v>
      </c>
      <c r="M67" s="13">
        <v>75</v>
      </c>
      <c r="N67" s="13">
        <v>85</v>
      </c>
      <c r="O67" s="13">
        <v>86</v>
      </c>
      <c r="P67" s="13">
        <v>65</v>
      </c>
      <c r="Q67" s="13">
        <v>14</v>
      </c>
      <c r="R67" s="13">
        <v>85</v>
      </c>
      <c r="S67" s="13">
        <v>70</v>
      </c>
      <c r="T67" s="13">
        <v>74</v>
      </c>
      <c r="U67" s="13">
        <v>74</v>
      </c>
      <c r="V67" s="13" t="s">
        <v>40</v>
      </c>
      <c r="W67" s="13" t="s">
        <v>40</v>
      </c>
      <c r="X67" s="13" t="s">
        <v>40</v>
      </c>
      <c r="Y67" s="13">
        <v>88</v>
      </c>
      <c r="Z67" s="13">
        <v>88</v>
      </c>
      <c r="AA67" s="14">
        <v>88</v>
      </c>
      <c r="AB67" s="14">
        <f t="shared" si="28"/>
        <v>37</v>
      </c>
      <c r="AC67" s="15">
        <f t="shared" ref="AC67:AC70" si="29">($E$2*E67+$F$2*F67+$G$2*G67+$H$2*H67+$I$2*I67+$J$2*J67+$K$2*K67+$M$2*M67+$N$2*N67+$O$2*O67+$P$2*P67+$Q$2*Q67+$R$2*R67+$S$2*S67+$T$2*T67+$U$2*U67)/$AB$4</f>
        <v>69.7567567567568</v>
      </c>
      <c r="AD67" s="14">
        <v>73.8</v>
      </c>
      <c r="AE67" s="14">
        <v>0</v>
      </c>
      <c r="AF67" s="14">
        <v>0.25</v>
      </c>
      <c r="AG67" s="15">
        <f t="shared" si="2"/>
        <v>70.3697297297297</v>
      </c>
      <c r="AH67" s="16">
        <v>2.496</v>
      </c>
      <c r="AI67" s="14"/>
    </row>
    <row r="68" spans="1:35">
      <c r="A68" s="11">
        <v>65</v>
      </c>
      <c r="B68" s="11" t="s">
        <v>184</v>
      </c>
      <c r="C68" s="12" t="s">
        <v>314</v>
      </c>
      <c r="D68" s="11" t="s">
        <v>315</v>
      </c>
      <c r="E68" s="13">
        <v>64</v>
      </c>
      <c r="F68" s="13">
        <v>69</v>
      </c>
      <c r="G68" s="13">
        <v>83</v>
      </c>
      <c r="H68" s="13">
        <v>66</v>
      </c>
      <c r="I68" s="13">
        <v>93</v>
      </c>
      <c r="J68" s="13">
        <v>75</v>
      </c>
      <c r="K68" s="13">
        <v>59</v>
      </c>
      <c r="L68" s="13" t="s">
        <v>40</v>
      </c>
      <c r="M68" s="13">
        <v>75</v>
      </c>
      <c r="N68" s="13">
        <v>75</v>
      </c>
      <c r="O68" s="13">
        <v>86</v>
      </c>
      <c r="P68" s="13">
        <v>65</v>
      </c>
      <c r="Q68" s="13">
        <v>32</v>
      </c>
      <c r="R68" s="13">
        <v>82</v>
      </c>
      <c r="S68" s="13">
        <v>73</v>
      </c>
      <c r="T68" s="13">
        <v>76</v>
      </c>
      <c r="U68" s="13">
        <v>85</v>
      </c>
      <c r="V68" s="13" t="s">
        <v>40</v>
      </c>
      <c r="W68" s="13" t="s">
        <v>40</v>
      </c>
      <c r="X68" s="13" t="s">
        <v>40</v>
      </c>
      <c r="Y68" s="13">
        <v>88</v>
      </c>
      <c r="Z68" s="13">
        <v>88</v>
      </c>
      <c r="AA68" s="14">
        <v>88</v>
      </c>
      <c r="AB68" s="14">
        <f t="shared" si="28"/>
        <v>37</v>
      </c>
      <c r="AC68" s="15">
        <f t="shared" si="29"/>
        <v>68.4054054054054</v>
      </c>
      <c r="AD68" s="14">
        <v>85.1</v>
      </c>
      <c r="AE68" s="14">
        <v>0</v>
      </c>
      <c r="AF68" s="14">
        <v>0</v>
      </c>
      <c r="AG68" s="15">
        <f t="shared" si="2"/>
        <v>69.7387837837838</v>
      </c>
      <c r="AH68" s="16">
        <v>2.238</v>
      </c>
      <c r="AI68" s="14"/>
    </row>
    <row r="69" spans="1:35">
      <c r="A69" s="11">
        <v>66</v>
      </c>
      <c r="B69" s="11" t="s">
        <v>184</v>
      </c>
      <c r="C69" s="12" t="s">
        <v>316</v>
      </c>
      <c r="D69" s="11" t="s">
        <v>317</v>
      </c>
      <c r="E69" s="13">
        <v>74</v>
      </c>
      <c r="F69" s="13">
        <v>82</v>
      </c>
      <c r="G69" s="13">
        <v>75</v>
      </c>
      <c r="H69" s="13">
        <v>71</v>
      </c>
      <c r="I69" s="13">
        <v>82</v>
      </c>
      <c r="J69" s="13">
        <v>77</v>
      </c>
      <c r="K69" s="13">
        <v>62</v>
      </c>
      <c r="L69" s="13" t="s">
        <v>40</v>
      </c>
      <c r="M69" s="13">
        <v>75</v>
      </c>
      <c r="N69" s="13">
        <v>85</v>
      </c>
      <c r="O69" s="13">
        <v>83</v>
      </c>
      <c r="P69" s="13">
        <v>60</v>
      </c>
      <c r="Q69" s="13">
        <v>28</v>
      </c>
      <c r="R69" s="13">
        <v>82</v>
      </c>
      <c r="S69" s="13">
        <v>67</v>
      </c>
      <c r="T69" s="13">
        <v>70</v>
      </c>
      <c r="U69" s="13">
        <v>85</v>
      </c>
      <c r="V69" s="13" t="s">
        <v>40</v>
      </c>
      <c r="W69" s="13" t="s">
        <v>40</v>
      </c>
      <c r="X69" s="13" t="s">
        <v>40</v>
      </c>
      <c r="Y69" s="13">
        <v>87</v>
      </c>
      <c r="Z69" s="13">
        <v>88</v>
      </c>
      <c r="AA69" s="14">
        <v>87.5</v>
      </c>
      <c r="AB69" s="14">
        <f t="shared" si="28"/>
        <v>37</v>
      </c>
      <c r="AC69" s="15">
        <f t="shared" si="29"/>
        <v>69.027027027027</v>
      </c>
      <c r="AD69" s="14">
        <v>75</v>
      </c>
      <c r="AE69" s="14">
        <v>0</v>
      </c>
      <c r="AF69" s="14">
        <v>0</v>
      </c>
      <c r="AG69" s="15">
        <f t="shared" ref="AG69:AG87" si="30">AC69*0.7+AD69*0.05+AE69*0.05+AF69+AA69*0.2</f>
        <v>69.5689189189189</v>
      </c>
      <c r="AH69" s="16">
        <v>2.261</v>
      </c>
      <c r="AI69" s="14"/>
    </row>
    <row r="70" spans="1:35">
      <c r="A70" s="11">
        <v>67</v>
      </c>
      <c r="B70" s="11" t="s">
        <v>184</v>
      </c>
      <c r="C70" s="12" t="s">
        <v>318</v>
      </c>
      <c r="D70" s="11" t="s">
        <v>319</v>
      </c>
      <c r="E70" s="13">
        <v>71</v>
      </c>
      <c r="F70" s="13">
        <v>74</v>
      </c>
      <c r="G70" s="13">
        <v>74</v>
      </c>
      <c r="H70" s="13">
        <v>65</v>
      </c>
      <c r="I70" s="13">
        <v>84</v>
      </c>
      <c r="J70" s="13">
        <v>77</v>
      </c>
      <c r="K70" s="13">
        <v>62</v>
      </c>
      <c r="L70" s="13" t="s">
        <v>40</v>
      </c>
      <c r="M70" s="13">
        <v>75</v>
      </c>
      <c r="N70" s="13">
        <v>75</v>
      </c>
      <c r="O70" s="13">
        <v>88</v>
      </c>
      <c r="P70" s="13">
        <v>85</v>
      </c>
      <c r="Q70" s="13">
        <v>69</v>
      </c>
      <c r="R70" s="13">
        <v>77</v>
      </c>
      <c r="S70" s="13">
        <v>71</v>
      </c>
      <c r="T70" s="13">
        <v>67</v>
      </c>
      <c r="U70" s="13">
        <v>70</v>
      </c>
      <c r="V70" s="13" t="s">
        <v>40</v>
      </c>
      <c r="W70" s="13" t="s">
        <v>40</v>
      </c>
      <c r="X70" s="13" t="s">
        <v>40</v>
      </c>
      <c r="Y70" s="13">
        <v>88</v>
      </c>
      <c r="Z70" s="13">
        <v>81</v>
      </c>
      <c r="AA70" s="14">
        <v>84.5</v>
      </c>
      <c r="AB70" s="14">
        <f t="shared" si="28"/>
        <v>37</v>
      </c>
      <c r="AC70" s="15">
        <f t="shared" si="29"/>
        <v>70.0675675675676</v>
      </c>
      <c r="AD70" s="14">
        <v>72.2</v>
      </c>
      <c r="AE70" s="14">
        <v>0</v>
      </c>
      <c r="AF70" s="14">
        <v>0</v>
      </c>
      <c r="AG70" s="15">
        <f t="shared" si="30"/>
        <v>69.5572972972973</v>
      </c>
      <c r="AH70" s="16">
        <v>2.516</v>
      </c>
      <c r="AI70" s="14"/>
    </row>
    <row r="71" spans="1:35">
      <c r="A71" s="11">
        <v>68</v>
      </c>
      <c r="B71" s="11" t="s">
        <v>184</v>
      </c>
      <c r="C71" s="12" t="s">
        <v>320</v>
      </c>
      <c r="D71" s="11" t="s">
        <v>321</v>
      </c>
      <c r="E71" s="13">
        <v>68</v>
      </c>
      <c r="F71" s="13">
        <v>72</v>
      </c>
      <c r="G71" s="13">
        <v>74</v>
      </c>
      <c r="H71" s="13">
        <v>68</v>
      </c>
      <c r="I71" s="13">
        <v>84</v>
      </c>
      <c r="J71" s="13">
        <v>61</v>
      </c>
      <c r="K71" s="13">
        <v>43</v>
      </c>
      <c r="L71" s="13">
        <v>90</v>
      </c>
      <c r="M71" s="13">
        <v>75</v>
      </c>
      <c r="N71" s="13">
        <v>85</v>
      </c>
      <c r="O71" s="13">
        <v>86</v>
      </c>
      <c r="P71" s="13">
        <v>70</v>
      </c>
      <c r="Q71" s="13">
        <v>32</v>
      </c>
      <c r="R71" s="13">
        <v>84</v>
      </c>
      <c r="S71" s="13">
        <v>69</v>
      </c>
      <c r="T71" s="13">
        <v>64</v>
      </c>
      <c r="U71" s="13">
        <v>72</v>
      </c>
      <c r="V71" s="13" t="s">
        <v>40</v>
      </c>
      <c r="W71" s="13" t="s">
        <v>40</v>
      </c>
      <c r="X71" s="13" t="s">
        <v>40</v>
      </c>
      <c r="Y71" s="13">
        <v>88</v>
      </c>
      <c r="Z71" s="13">
        <v>88</v>
      </c>
      <c r="AA71" s="14">
        <v>88</v>
      </c>
      <c r="AB71" s="14">
        <f t="shared" si="28"/>
        <v>37</v>
      </c>
      <c r="AC71" s="15">
        <f>($E$2*E71+$F$2*F71+$G$2*G71+$H$2*H71+$I$2*I71+$J$2*J71+$K$2*K71+$L$2*L71+$M$2*M71+$N$2*N71+$O$2*O71+$P$2*P71+$Q$2*Q71+$R$2*R71+$S$2*S71+$T$2*T71+$U$2*U71)/$AB$4</f>
        <v>68.5135135135135</v>
      </c>
      <c r="AD71" s="14">
        <v>77.5</v>
      </c>
      <c r="AE71" s="14">
        <v>0</v>
      </c>
      <c r="AF71" s="14">
        <v>0</v>
      </c>
      <c r="AG71" s="15">
        <f t="shared" si="30"/>
        <v>69.4344594594595</v>
      </c>
      <c r="AH71" s="16">
        <v>2.057</v>
      </c>
      <c r="AI71" s="14"/>
    </row>
    <row r="72" spans="1:35">
      <c r="A72" s="11">
        <v>69</v>
      </c>
      <c r="B72" s="11" t="s">
        <v>191</v>
      </c>
      <c r="C72" s="12" t="s">
        <v>322</v>
      </c>
      <c r="D72" s="11" t="s">
        <v>323</v>
      </c>
      <c r="E72" s="13">
        <v>55</v>
      </c>
      <c r="F72" s="13">
        <v>69</v>
      </c>
      <c r="G72" s="13">
        <v>84</v>
      </c>
      <c r="H72" s="13">
        <v>61</v>
      </c>
      <c r="I72" s="13">
        <v>81</v>
      </c>
      <c r="J72" s="13">
        <v>67</v>
      </c>
      <c r="K72" s="13">
        <v>67</v>
      </c>
      <c r="L72" s="13">
        <v>89</v>
      </c>
      <c r="M72" s="13">
        <v>75</v>
      </c>
      <c r="N72" s="13">
        <v>85</v>
      </c>
      <c r="O72" s="13">
        <v>89</v>
      </c>
      <c r="P72" s="13">
        <v>60</v>
      </c>
      <c r="Q72" s="13">
        <v>43</v>
      </c>
      <c r="R72" s="13">
        <v>80</v>
      </c>
      <c r="S72" s="13" t="s">
        <v>40</v>
      </c>
      <c r="T72" s="13" t="s">
        <v>40</v>
      </c>
      <c r="U72" s="13" t="s">
        <v>40</v>
      </c>
      <c r="V72" s="13">
        <v>60</v>
      </c>
      <c r="W72" s="13">
        <v>63</v>
      </c>
      <c r="X72" s="13">
        <v>90</v>
      </c>
      <c r="Y72" s="13">
        <v>87</v>
      </c>
      <c r="Z72" s="13">
        <v>81</v>
      </c>
      <c r="AA72" s="14">
        <v>84</v>
      </c>
      <c r="AB72" s="14">
        <f t="shared" ref="AB72:AB77" si="31">SUM($E$2:$R$2)+SUM($V$2:$X$2)</f>
        <v>37</v>
      </c>
      <c r="AC72" s="15">
        <f t="shared" ref="AC72:AC77" si="32">($E$2*E72+$F$2*F72+$G$2*G72+$H$2*H72+$I$2*I72+$J$2*J72+$K$2*K72+$L$2*L72+$M$2*M72+$N$2*N72+$O$2*O72+$P$2*P72+$Q$2*Q72+$R$2*R72+$V$2*V72+$W$2*W72+$X$2*X72)/$AB$7</f>
        <v>70.3513513513514</v>
      </c>
      <c r="AD72" s="14">
        <v>65</v>
      </c>
      <c r="AE72" s="14">
        <v>0</v>
      </c>
      <c r="AF72" s="14">
        <v>0</v>
      </c>
      <c r="AG72" s="15">
        <f t="shared" si="30"/>
        <v>69.2959459459459</v>
      </c>
      <c r="AH72" s="16">
        <v>2.058</v>
      </c>
      <c r="AI72" s="14"/>
    </row>
    <row r="73" spans="1:35">
      <c r="A73" s="11">
        <v>70</v>
      </c>
      <c r="B73" s="11" t="s">
        <v>191</v>
      </c>
      <c r="C73" s="12" t="s">
        <v>324</v>
      </c>
      <c r="D73" s="11" t="s">
        <v>325</v>
      </c>
      <c r="E73" s="13">
        <v>57</v>
      </c>
      <c r="F73" s="13">
        <v>62</v>
      </c>
      <c r="G73" s="13">
        <v>80</v>
      </c>
      <c r="H73" s="13">
        <v>65</v>
      </c>
      <c r="I73" s="13">
        <v>76</v>
      </c>
      <c r="J73" s="13">
        <v>58</v>
      </c>
      <c r="K73" s="13">
        <v>60</v>
      </c>
      <c r="L73" s="13">
        <v>95</v>
      </c>
      <c r="M73" s="13">
        <v>75</v>
      </c>
      <c r="N73" s="13">
        <v>95</v>
      </c>
      <c r="O73" s="13">
        <v>88</v>
      </c>
      <c r="P73" s="13">
        <v>63</v>
      </c>
      <c r="Q73" s="13">
        <v>30</v>
      </c>
      <c r="R73" s="13">
        <v>76</v>
      </c>
      <c r="S73" s="13" t="s">
        <v>40</v>
      </c>
      <c r="T73" s="13" t="s">
        <v>40</v>
      </c>
      <c r="U73" s="13" t="s">
        <v>40</v>
      </c>
      <c r="V73" s="13">
        <v>82</v>
      </c>
      <c r="W73" s="13">
        <v>70</v>
      </c>
      <c r="X73" s="13">
        <v>85</v>
      </c>
      <c r="Y73" s="13">
        <v>88</v>
      </c>
      <c r="Z73" s="13">
        <v>82</v>
      </c>
      <c r="AA73" s="14">
        <v>85</v>
      </c>
      <c r="AB73" s="14">
        <f t="shared" si="31"/>
        <v>37</v>
      </c>
      <c r="AC73" s="15">
        <f t="shared" si="32"/>
        <v>69.6891891891892</v>
      </c>
      <c r="AD73" s="14">
        <v>63.7</v>
      </c>
      <c r="AE73" s="14">
        <v>0</v>
      </c>
      <c r="AF73" s="14">
        <v>0</v>
      </c>
      <c r="AG73" s="15">
        <f t="shared" si="30"/>
        <v>68.9674324324324</v>
      </c>
      <c r="AH73" s="16">
        <v>2.248</v>
      </c>
      <c r="AI73" s="14"/>
    </row>
    <row r="74" spans="1:35">
      <c r="A74" s="11">
        <v>71</v>
      </c>
      <c r="B74" s="11" t="s">
        <v>184</v>
      </c>
      <c r="C74" s="12" t="s">
        <v>326</v>
      </c>
      <c r="D74" s="11" t="s">
        <v>327</v>
      </c>
      <c r="E74" s="13">
        <v>70</v>
      </c>
      <c r="F74" s="13">
        <v>79</v>
      </c>
      <c r="G74" s="13">
        <v>61</v>
      </c>
      <c r="H74" s="13">
        <v>60</v>
      </c>
      <c r="I74" s="13">
        <v>90</v>
      </c>
      <c r="J74" s="13">
        <v>65</v>
      </c>
      <c r="K74" s="13">
        <v>64</v>
      </c>
      <c r="L74" s="13" t="s">
        <v>40</v>
      </c>
      <c r="M74" s="13">
        <v>75</v>
      </c>
      <c r="N74" s="13">
        <v>85</v>
      </c>
      <c r="O74" s="13">
        <v>86</v>
      </c>
      <c r="P74" s="13">
        <v>75</v>
      </c>
      <c r="Q74" s="13">
        <v>64</v>
      </c>
      <c r="R74" s="13">
        <v>82</v>
      </c>
      <c r="S74" s="13">
        <v>65</v>
      </c>
      <c r="T74" s="13">
        <v>73</v>
      </c>
      <c r="U74" s="13">
        <v>75</v>
      </c>
      <c r="V74" s="13" t="s">
        <v>40</v>
      </c>
      <c r="W74" s="13" t="s">
        <v>40</v>
      </c>
      <c r="X74" s="13" t="s">
        <v>40</v>
      </c>
      <c r="Y74" s="13">
        <v>88</v>
      </c>
      <c r="Z74" s="13">
        <v>87</v>
      </c>
      <c r="AA74" s="14">
        <v>87.5</v>
      </c>
      <c r="AB74" s="14">
        <f t="shared" ref="AB74:AB79" si="33">SUM($E$2:$U$2)</f>
        <v>37</v>
      </c>
      <c r="AC74" s="15">
        <f t="shared" ref="AC74:AC79" si="34">($E$2*E74+$F$2*F74+$G$2*G74+$H$2*H74+$I$2*I74+$J$2*J74+$K$2*K74+$M$2*M74+$N$2*N74+$O$2*O74+$P$2*P74+$Q$2*Q74+$R$2*R74+$S$2*S74+$T$2*T74+$U$2*U74)/$AB$4</f>
        <v>69.027027027027</v>
      </c>
      <c r="AD74" s="14">
        <v>60.3</v>
      </c>
      <c r="AE74" s="14">
        <v>0</v>
      </c>
      <c r="AF74" s="14">
        <v>0</v>
      </c>
      <c r="AG74" s="15">
        <f t="shared" si="30"/>
        <v>68.8339189189189</v>
      </c>
      <c r="AH74" s="16">
        <v>2.095</v>
      </c>
      <c r="AI74" s="14"/>
    </row>
    <row r="75" spans="1:35">
      <c r="A75" s="11">
        <v>72</v>
      </c>
      <c r="B75" s="11" t="s">
        <v>184</v>
      </c>
      <c r="C75" s="12" t="s">
        <v>328</v>
      </c>
      <c r="D75" s="11" t="s">
        <v>329</v>
      </c>
      <c r="E75" s="13">
        <v>73</v>
      </c>
      <c r="F75" s="13">
        <v>64</v>
      </c>
      <c r="G75" s="13">
        <v>76</v>
      </c>
      <c r="H75" s="13">
        <v>67</v>
      </c>
      <c r="I75" s="13">
        <v>81</v>
      </c>
      <c r="J75" s="13">
        <v>75</v>
      </c>
      <c r="K75" s="13">
        <v>0</v>
      </c>
      <c r="L75" s="13">
        <v>89</v>
      </c>
      <c r="M75" s="13">
        <v>75</v>
      </c>
      <c r="N75" s="13">
        <v>85</v>
      </c>
      <c r="O75" s="13">
        <v>86</v>
      </c>
      <c r="P75" s="13">
        <v>65</v>
      </c>
      <c r="Q75" s="13">
        <v>83</v>
      </c>
      <c r="R75" s="13">
        <v>82</v>
      </c>
      <c r="S75" s="13">
        <v>82</v>
      </c>
      <c r="T75" s="13">
        <v>77</v>
      </c>
      <c r="U75" s="13">
        <v>70</v>
      </c>
      <c r="V75" s="13" t="s">
        <v>40</v>
      </c>
      <c r="W75" s="13" t="s">
        <v>40</v>
      </c>
      <c r="X75" s="13" t="s">
        <v>40</v>
      </c>
      <c r="Y75" s="13">
        <v>80</v>
      </c>
      <c r="Z75" s="13">
        <v>85</v>
      </c>
      <c r="AA75" s="14">
        <v>82.5</v>
      </c>
      <c r="AB75" s="14">
        <f t="shared" si="33"/>
        <v>37</v>
      </c>
      <c r="AC75" s="15">
        <f>($E$2*E75+$F$2*F75+$G$2*G75+$H$2*H75+$I$2*I75+$J$2*J75+$K$2*K75+$L$2*L75+$M$2*M75+$N$2*N75+$O$2*O75+$P$2*P75+$Q$2*Q75+$R$2*R75+$S$2*S75+$T$2*T75+$U$2*U75)/$AB$4</f>
        <v>70.4594594594595</v>
      </c>
      <c r="AD75" s="14">
        <v>59.2</v>
      </c>
      <c r="AE75" s="14">
        <v>0</v>
      </c>
      <c r="AF75" s="14">
        <v>0</v>
      </c>
      <c r="AG75" s="15">
        <f t="shared" si="30"/>
        <v>68.7816216216216</v>
      </c>
      <c r="AH75" s="16">
        <v>2.421</v>
      </c>
      <c r="AI75" s="14"/>
    </row>
    <row r="76" spans="1:35">
      <c r="A76" s="11">
        <v>73</v>
      </c>
      <c r="B76" s="11" t="s">
        <v>191</v>
      </c>
      <c r="C76" s="12" t="s">
        <v>330</v>
      </c>
      <c r="D76" s="11" t="s">
        <v>331</v>
      </c>
      <c r="E76" s="13">
        <v>64</v>
      </c>
      <c r="F76" s="13">
        <v>64</v>
      </c>
      <c r="G76" s="13">
        <v>67</v>
      </c>
      <c r="H76" s="13">
        <v>46</v>
      </c>
      <c r="I76" s="13">
        <v>82</v>
      </c>
      <c r="J76" s="13">
        <v>76</v>
      </c>
      <c r="K76" s="13">
        <v>60</v>
      </c>
      <c r="L76" s="13">
        <v>89</v>
      </c>
      <c r="M76" s="13">
        <v>75</v>
      </c>
      <c r="N76" s="13">
        <v>65</v>
      </c>
      <c r="O76" s="13">
        <v>87</v>
      </c>
      <c r="P76" s="13">
        <v>65</v>
      </c>
      <c r="Q76" s="13">
        <v>60</v>
      </c>
      <c r="R76" s="13">
        <v>87</v>
      </c>
      <c r="S76" s="13" t="s">
        <v>40</v>
      </c>
      <c r="T76" s="13" t="s">
        <v>40</v>
      </c>
      <c r="U76" s="13" t="s">
        <v>40</v>
      </c>
      <c r="V76" s="13">
        <v>34</v>
      </c>
      <c r="W76" s="13">
        <v>65</v>
      </c>
      <c r="X76" s="13">
        <v>92</v>
      </c>
      <c r="Y76" s="13">
        <v>82</v>
      </c>
      <c r="Z76" s="13">
        <v>81</v>
      </c>
      <c r="AA76" s="14">
        <v>81.5</v>
      </c>
      <c r="AB76" s="14">
        <f t="shared" si="31"/>
        <v>37</v>
      </c>
      <c r="AC76" s="15">
        <f t="shared" si="32"/>
        <v>68.1756756756757</v>
      </c>
      <c r="AD76" s="14">
        <v>94.8</v>
      </c>
      <c r="AE76" s="14">
        <v>0</v>
      </c>
      <c r="AF76" s="14">
        <v>0</v>
      </c>
      <c r="AG76" s="15">
        <f t="shared" si="30"/>
        <v>68.762972972973</v>
      </c>
      <c r="AH76" s="16">
        <v>1.954</v>
      </c>
      <c r="AI76" s="14"/>
    </row>
    <row r="77" spans="1:35">
      <c r="A77" s="11">
        <v>74</v>
      </c>
      <c r="B77" s="11" t="s">
        <v>191</v>
      </c>
      <c r="C77" s="12" t="s">
        <v>332</v>
      </c>
      <c r="D77" s="11" t="s">
        <v>333</v>
      </c>
      <c r="E77" s="13">
        <v>51</v>
      </c>
      <c r="F77" s="13">
        <v>71</v>
      </c>
      <c r="G77" s="13">
        <v>72</v>
      </c>
      <c r="H77" s="13">
        <v>53</v>
      </c>
      <c r="I77" s="13">
        <v>72</v>
      </c>
      <c r="J77" s="13">
        <v>71</v>
      </c>
      <c r="K77" s="13">
        <v>43</v>
      </c>
      <c r="L77" s="13">
        <v>94</v>
      </c>
      <c r="M77" s="13">
        <v>85</v>
      </c>
      <c r="N77" s="13">
        <v>85</v>
      </c>
      <c r="O77" s="13">
        <v>87</v>
      </c>
      <c r="P77" s="13">
        <v>65</v>
      </c>
      <c r="Q77" s="13">
        <v>74</v>
      </c>
      <c r="R77" s="13">
        <v>87</v>
      </c>
      <c r="S77" s="13" t="s">
        <v>40</v>
      </c>
      <c r="T77" s="13" t="s">
        <v>40</v>
      </c>
      <c r="U77" s="13" t="s">
        <v>40</v>
      </c>
      <c r="V77" s="13">
        <v>43</v>
      </c>
      <c r="W77" s="13">
        <v>72</v>
      </c>
      <c r="X77" s="13">
        <v>87</v>
      </c>
      <c r="Y77" s="13">
        <v>86</v>
      </c>
      <c r="Z77" s="13">
        <v>78</v>
      </c>
      <c r="AA77" s="14">
        <v>82</v>
      </c>
      <c r="AB77" s="14">
        <f t="shared" si="31"/>
        <v>37</v>
      </c>
      <c r="AC77" s="15">
        <f t="shared" si="32"/>
        <v>69.3783783783784</v>
      </c>
      <c r="AD77" s="14">
        <v>74.3</v>
      </c>
      <c r="AE77" s="14">
        <v>0</v>
      </c>
      <c r="AF77" s="14">
        <v>0</v>
      </c>
      <c r="AG77" s="15">
        <f t="shared" si="30"/>
        <v>68.6798648648649</v>
      </c>
      <c r="AH77" s="16">
        <v>2.165</v>
      </c>
      <c r="AI77" s="14"/>
    </row>
    <row r="78" spans="1:35">
      <c r="A78" s="11">
        <v>75</v>
      </c>
      <c r="B78" s="11" t="s">
        <v>184</v>
      </c>
      <c r="C78" s="12" t="s">
        <v>334</v>
      </c>
      <c r="D78" s="11" t="s">
        <v>335</v>
      </c>
      <c r="E78" s="13">
        <v>70</v>
      </c>
      <c r="F78" s="13">
        <v>69</v>
      </c>
      <c r="G78" s="13">
        <v>76</v>
      </c>
      <c r="H78" s="13">
        <v>66</v>
      </c>
      <c r="I78" s="13">
        <v>67</v>
      </c>
      <c r="J78" s="13">
        <v>62</v>
      </c>
      <c r="K78" s="13">
        <v>63</v>
      </c>
      <c r="L78" s="13" t="s">
        <v>40</v>
      </c>
      <c r="M78" s="13">
        <v>75</v>
      </c>
      <c r="N78" s="13">
        <v>75</v>
      </c>
      <c r="O78" s="13">
        <v>85</v>
      </c>
      <c r="P78" s="13">
        <v>60</v>
      </c>
      <c r="Q78" s="13">
        <v>60</v>
      </c>
      <c r="R78" s="13">
        <v>82</v>
      </c>
      <c r="S78" s="13">
        <v>71</v>
      </c>
      <c r="T78" s="13">
        <v>77</v>
      </c>
      <c r="U78" s="13">
        <v>82</v>
      </c>
      <c r="V78" s="13" t="s">
        <v>40</v>
      </c>
      <c r="W78" s="13" t="s">
        <v>40</v>
      </c>
      <c r="X78" s="13" t="s">
        <v>40</v>
      </c>
      <c r="Y78" s="13">
        <v>88</v>
      </c>
      <c r="Z78" s="13">
        <v>90</v>
      </c>
      <c r="AA78" s="14">
        <v>89</v>
      </c>
      <c r="AB78" s="14">
        <f t="shared" si="33"/>
        <v>37</v>
      </c>
      <c r="AC78" s="15">
        <f t="shared" si="34"/>
        <v>67.8648648648649</v>
      </c>
      <c r="AD78" s="14">
        <v>54.4</v>
      </c>
      <c r="AE78" s="14">
        <v>0</v>
      </c>
      <c r="AF78" s="14">
        <v>0.15</v>
      </c>
      <c r="AG78" s="15">
        <f t="shared" si="30"/>
        <v>68.1754054054054</v>
      </c>
      <c r="AH78" s="16">
        <v>2.078</v>
      </c>
      <c r="AI78" s="14"/>
    </row>
    <row r="79" spans="1:35">
      <c r="A79" s="11">
        <v>76</v>
      </c>
      <c r="B79" s="11" t="s">
        <v>184</v>
      </c>
      <c r="C79" s="12" t="s">
        <v>336</v>
      </c>
      <c r="D79" s="11" t="s">
        <v>337</v>
      </c>
      <c r="E79" s="13">
        <v>81</v>
      </c>
      <c r="F79" s="13">
        <v>69</v>
      </c>
      <c r="G79" s="13">
        <v>73</v>
      </c>
      <c r="H79" s="13">
        <v>60</v>
      </c>
      <c r="I79" s="13">
        <v>91</v>
      </c>
      <c r="J79" s="13">
        <v>61</v>
      </c>
      <c r="K79" s="13">
        <v>35</v>
      </c>
      <c r="L79" s="13" t="s">
        <v>40</v>
      </c>
      <c r="M79" s="13">
        <v>75</v>
      </c>
      <c r="N79" s="13">
        <v>85</v>
      </c>
      <c r="O79" s="13">
        <v>86</v>
      </c>
      <c r="P79" s="13">
        <v>75</v>
      </c>
      <c r="Q79" s="13">
        <v>77</v>
      </c>
      <c r="R79" s="13">
        <v>73</v>
      </c>
      <c r="S79" s="13">
        <v>65</v>
      </c>
      <c r="T79" s="13">
        <v>79</v>
      </c>
      <c r="U79" s="13">
        <v>87</v>
      </c>
      <c r="V79" s="13" t="s">
        <v>40</v>
      </c>
      <c r="W79" s="13" t="s">
        <v>40</v>
      </c>
      <c r="X79" s="13" t="s">
        <v>40</v>
      </c>
      <c r="Y79" s="13">
        <v>79</v>
      </c>
      <c r="Z79" s="13">
        <v>84</v>
      </c>
      <c r="AA79" s="14">
        <v>81.5</v>
      </c>
      <c r="AB79" s="14">
        <f t="shared" si="33"/>
        <v>37</v>
      </c>
      <c r="AC79" s="15">
        <f t="shared" si="34"/>
        <v>68.7702702702703</v>
      </c>
      <c r="AD79" s="14">
        <v>74.6</v>
      </c>
      <c r="AE79" s="14">
        <v>0</v>
      </c>
      <c r="AF79" s="14">
        <v>0</v>
      </c>
      <c r="AG79" s="15">
        <f t="shared" si="30"/>
        <v>68.1691891891892</v>
      </c>
      <c r="AH79" s="16">
        <v>2.626</v>
      </c>
      <c r="AI79" s="14"/>
    </row>
    <row r="80" spans="1:35">
      <c r="A80" s="11">
        <v>77</v>
      </c>
      <c r="B80" s="11" t="s">
        <v>191</v>
      </c>
      <c r="C80" s="12" t="s">
        <v>338</v>
      </c>
      <c r="D80" s="11" t="s">
        <v>339</v>
      </c>
      <c r="E80" s="13">
        <v>57</v>
      </c>
      <c r="F80" s="13">
        <v>74</v>
      </c>
      <c r="G80" s="13">
        <v>76</v>
      </c>
      <c r="H80" s="13">
        <v>69</v>
      </c>
      <c r="I80" s="13">
        <v>77</v>
      </c>
      <c r="J80" s="13">
        <v>70</v>
      </c>
      <c r="K80" s="13">
        <v>63</v>
      </c>
      <c r="L80" s="13">
        <v>95</v>
      </c>
      <c r="M80" s="13">
        <v>75</v>
      </c>
      <c r="N80" s="13">
        <v>65</v>
      </c>
      <c r="O80" s="13">
        <v>81</v>
      </c>
      <c r="P80" s="13">
        <v>75</v>
      </c>
      <c r="Q80" s="13">
        <v>36</v>
      </c>
      <c r="R80" s="13">
        <v>76</v>
      </c>
      <c r="S80" s="13" t="s">
        <v>40</v>
      </c>
      <c r="T80" s="13" t="s">
        <v>40</v>
      </c>
      <c r="U80" s="13" t="s">
        <v>40</v>
      </c>
      <c r="V80" s="13">
        <v>23</v>
      </c>
      <c r="W80" s="13">
        <v>61</v>
      </c>
      <c r="X80" s="13">
        <v>88</v>
      </c>
      <c r="Y80" s="13">
        <v>88</v>
      </c>
      <c r="Z80" s="13">
        <v>90</v>
      </c>
      <c r="AA80" s="14">
        <v>89</v>
      </c>
      <c r="AB80" s="14">
        <f>SUM($E$2:$R$2)+SUM($V$2:$X$2)</f>
        <v>37</v>
      </c>
      <c r="AC80" s="15">
        <f>($E$2*E80+$F$2*F80+$G$2*G80+$H$2*H80+$I$2*I80+$J$2*J80+$K$2*K80+$L$2*L80+$M$2*M80+$N$2*N80+$O$2*O80+$P$2*P80+$Q$2*Q80+$R$2*R80+$V$2*V80+$W$2*W80+$X$2*X80)/$AB$7</f>
        <v>66.9324324324324</v>
      </c>
      <c r="AD80" s="14">
        <v>60.6</v>
      </c>
      <c r="AE80" s="14">
        <v>0</v>
      </c>
      <c r="AF80" s="14">
        <v>0</v>
      </c>
      <c r="AG80" s="15">
        <f t="shared" si="30"/>
        <v>67.6827027027027</v>
      </c>
      <c r="AH80" s="16">
        <v>2.074</v>
      </c>
      <c r="AI80" s="14"/>
    </row>
    <row r="81" spans="1:35">
      <c r="A81" s="11">
        <v>78</v>
      </c>
      <c r="B81" s="11" t="s">
        <v>184</v>
      </c>
      <c r="C81" s="12" t="s">
        <v>340</v>
      </c>
      <c r="D81" s="11" t="s">
        <v>341</v>
      </c>
      <c r="E81" s="13">
        <v>77</v>
      </c>
      <c r="F81" s="13">
        <v>82</v>
      </c>
      <c r="G81" s="13">
        <v>88</v>
      </c>
      <c r="H81" s="13">
        <v>63</v>
      </c>
      <c r="I81" s="13">
        <v>92</v>
      </c>
      <c r="J81" s="13">
        <v>68</v>
      </c>
      <c r="K81" s="13">
        <v>42</v>
      </c>
      <c r="L81" s="13" t="s">
        <v>40</v>
      </c>
      <c r="M81" s="13">
        <v>75</v>
      </c>
      <c r="N81" s="13">
        <v>65</v>
      </c>
      <c r="O81" s="13">
        <v>82</v>
      </c>
      <c r="P81" s="13">
        <v>75</v>
      </c>
      <c r="Q81" s="13">
        <v>60</v>
      </c>
      <c r="R81" s="13">
        <v>73</v>
      </c>
      <c r="S81" s="13">
        <v>66</v>
      </c>
      <c r="T81" s="13">
        <v>72</v>
      </c>
      <c r="U81" s="13">
        <v>81</v>
      </c>
      <c r="V81" s="13" t="s">
        <v>40</v>
      </c>
      <c r="W81" s="13" t="s">
        <v>40</v>
      </c>
      <c r="X81" s="13" t="s">
        <v>40</v>
      </c>
      <c r="Y81" s="13">
        <v>79</v>
      </c>
      <c r="Z81" s="13">
        <v>81</v>
      </c>
      <c r="AA81" s="14">
        <v>80</v>
      </c>
      <c r="AB81" s="14">
        <f t="shared" ref="AB81:AB86" si="35">SUM($E$2:$U$2)</f>
        <v>37</v>
      </c>
      <c r="AC81" s="15">
        <f>($E$2*E81+$F$2*F81+$G$2*G81+$H$2*H81+$I$2*I81+$J$2*J81+$K$2*K81+$M$2*M81+$N$2*N81+$O$2*O81+$P$2*P81+$Q$2*Q81+$R$2*R81+$S$2*S81+$T$2*T81+$U$2*U81)/$AB$4</f>
        <v>68.2972972972973</v>
      </c>
      <c r="AD81" s="14">
        <v>72.6</v>
      </c>
      <c r="AE81" s="14">
        <v>0</v>
      </c>
      <c r="AF81" s="14">
        <v>0</v>
      </c>
      <c r="AG81" s="15">
        <f t="shared" si="30"/>
        <v>67.4381081081081</v>
      </c>
      <c r="AH81" s="16">
        <v>2.29</v>
      </c>
      <c r="AI81" s="14"/>
    </row>
    <row r="82" spans="1:35">
      <c r="A82" s="11">
        <v>79</v>
      </c>
      <c r="B82" s="11" t="s">
        <v>184</v>
      </c>
      <c r="C82" s="12" t="s">
        <v>342</v>
      </c>
      <c r="D82" s="11" t="s">
        <v>343</v>
      </c>
      <c r="E82" s="13">
        <v>66</v>
      </c>
      <c r="F82" s="13">
        <v>60</v>
      </c>
      <c r="G82" s="13">
        <v>75</v>
      </c>
      <c r="H82" s="13">
        <v>54</v>
      </c>
      <c r="I82" s="13">
        <v>80</v>
      </c>
      <c r="J82" s="13">
        <v>65</v>
      </c>
      <c r="K82" s="13">
        <v>32</v>
      </c>
      <c r="L82" s="13">
        <v>95</v>
      </c>
      <c r="M82" s="13">
        <v>75</v>
      </c>
      <c r="N82" s="13">
        <v>50</v>
      </c>
      <c r="O82" s="13">
        <v>86</v>
      </c>
      <c r="P82" s="13">
        <v>85</v>
      </c>
      <c r="Q82" s="13">
        <v>68</v>
      </c>
      <c r="R82" s="13">
        <v>77</v>
      </c>
      <c r="S82" s="13">
        <v>68</v>
      </c>
      <c r="T82" s="13">
        <v>65</v>
      </c>
      <c r="U82" s="13">
        <v>68</v>
      </c>
      <c r="V82" s="13" t="s">
        <v>40</v>
      </c>
      <c r="W82" s="13" t="s">
        <v>40</v>
      </c>
      <c r="X82" s="13" t="s">
        <v>40</v>
      </c>
      <c r="Y82" s="13">
        <v>90</v>
      </c>
      <c r="Z82" s="13">
        <v>87</v>
      </c>
      <c r="AA82" s="14">
        <v>88.5</v>
      </c>
      <c r="AB82" s="14">
        <f t="shared" si="35"/>
        <v>37</v>
      </c>
      <c r="AC82" s="15">
        <f t="shared" ref="AC82:AC86" si="36">($E$2*E82+$F$2*F82+$G$2*G82+$H$2*H82+$I$2*I82+$J$2*J82+$K$2*K82+$L$2*L82+$M$2*M82+$N$2*N82+$O$2*O82+$P$2*P82+$Q$2*Q82+$R$2*R82+$S$2*S82+$T$2*T82+$U$2*U82)/$AB$4</f>
        <v>66.3918918918919</v>
      </c>
      <c r="AD82" s="14">
        <v>61.4</v>
      </c>
      <c r="AE82" s="14">
        <v>0</v>
      </c>
      <c r="AF82" s="14">
        <v>0</v>
      </c>
      <c r="AG82" s="15">
        <f t="shared" si="30"/>
        <v>67.2443243243243</v>
      </c>
      <c r="AH82" s="16">
        <v>1.814</v>
      </c>
      <c r="AI82" s="14"/>
    </row>
    <row r="83" spans="1:35">
      <c r="A83" s="11">
        <v>80</v>
      </c>
      <c r="B83" s="11" t="s">
        <v>191</v>
      </c>
      <c r="C83" s="12" t="s">
        <v>344</v>
      </c>
      <c r="D83" s="11" t="s">
        <v>345</v>
      </c>
      <c r="E83" s="13">
        <v>77</v>
      </c>
      <c r="F83" s="13">
        <v>79</v>
      </c>
      <c r="G83" s="13">
        <v>71</v>
      </c>
      <c r="H83" s="13">
        <v>0</v>
      </c>
      <c r="I83" s="13">
        <v>72</v>
      </c>
      <c r="J83" s="13">
        <v>76</v>
      </c>
      <c r="K83" s="13" t="s">
        <v>40</v>
      </c>
      <c r="L83" s="13">
        <v>94</v>
      </c>
      <c r="M83" s="13">
        <v>75</v>
      </c>
      <c r="N83" s="13">
        <v>85</v>
      </c>
      <c r="O83" s="13">
        <v>94</v>
      </c>
      <c r="P83" s="13">
        <v>65</v>
      </c>
      <c r="Q83" s="13">
        <v>75</v>
      </c>
      <c r="R83" s="13">
        <v>87</v>
      </c>
      <c r="S83" s="13">
        <v>75</v>
      </c>
      <c r="T83" s="13">
        <v>83</v>
      </c>
      <c r="U83" s="13">
        <v>67</v>
      </c>
      <c r="V83" s="13" t="s">
        <v>40</v>
      </c>
      <c r="W83" s="13" t="s">
        <v>40</v>
      </c>
      <c r="X83" s="13" t="s">
        <v>40</v>
      </c>
      <c r="Y83" s="13">
        <v>84</v>
      </c>
      <c r="Z83" s="13">
        <v>87</v>
      </c>
      <c r="AA83" s="14">
        <v>85.5</v>
      </c>
      <c r="AB83" s="14">
        <f t="shared" si="35"/>
        <v>37</v>
      </c>
      <c r="AC83" s="15">
        <f>($E$2*E83+$F$2*F83+$G$2*G83+$H$2*H83+$I$2*I83+$J$2*J83+$L$2*L83+$M$2*M83+$N$2*N83+$O$2*O83+$P$2*P83+$Q$2*Q83+$R$2*R83+$S$2*S83+$T$2*T83+$U$2*U83)/$AB$4</f>
        <v>65.6351351351351</v>
      </c>
      <c r="AD83" s="14">
        <v>71.4</v>
      </c>
      <c r="AE83" s="14">
        <v>0</v>
      </c>
      <c r="AF83" s="14">
        <v>0</v>
      </c>
      <c r="AG83" s="15">
        <f t="shared" si="30"/>
        <v>66.6145945945946</v>
      </c>
      <c r="AH83" s="16">
        <v>2.898</v>
      </c>
      <c r="AI83" s="14"/>
    </row>
    <row r="84" spans="1:35">
      <c r="A84" s="11">
        <v>81</v>
      </c>
      <c r="B84" s="11" t="s">
        <v>184</v>
      </c>
      <c r="C84" s="12" t="s">
        <v>346</v>
      </c>
      <c r="D84" s="11" t="s">
        <v>347</v>
      </c>
      <c r="E84" s="13">
        <v>84</v>
      </c>
      <c r="F84" s="13">
        <v>61</v>
      </c>
      <c r="G84" s="13">
        <v>76</v>
      </c>
      <c r="H84" s="13">
        <v>60</v>
      </c>
      <c r="I84" s="13">
        <v>74</v>
      </c>
      <c r="J84" s="13">
        <v>60</v>
      </c>
      <c r="K84" s="13">
        <v>45</v>
      </c>
      <c r="L84" s="13">
        <v>33</v>
      </c>
      <c r="M84" s="13">
        <v>75</v>
      </c>
      <c r="N84" s="13">
        <v>65</v>
      </c>
      <c r="O84" s="13">
        <v>86</v>
      </c>
      <c r="P84" s="13">
        <v>65</v>
      </c>
      <c r="Q84" s="13">
        <v>61</v>
      </c>
      <c r="R84" s="13">
        <v>77</v>
      </c>
      <c r="S84" s="13">
        <v>74</v>
      </c>
      <c r="T84" s="13">
        <v>39</v>
      </c>
      <c r="U84" s="13">
        <v>68</v>
      </c>
      <c r="V84" s="13" t="s">
        <v>40</v>
      </c>
      <c r="W84" s="13" t="s">
        <v>40</v>
      </c>
      <c r="X84" s="13" t="s">
        <v>40</v>
      </c>
      <c r="Y84" s="13">
        <v>78</v>
      </c>
      <c r="Z84" s="13">
        <v>81</v>
      </c>
      <c r="AA84" s="14">
        <v>79.5</v>
      </c>
      <c r="AB84" s="14">
        <f t="shared" si="35"/>
        <v>37</v>
      </c>
      <c r="AC84" s="15">
        <f t="shared" si="36"/>
        <v>64.972972972973</v>
      </c>
      <c r="AD84" s="14">
        <v>58.2</v>
      </c>
      <c r="AE84" s="14">
        <v>0</v>
      </c>
      <c r="AF84" s="14">
        <v>0</v>
      </c>
      <c r="AG84" s="15">
        <f t="shared" si="30"/>
        <v>64.2910810810811</v>
      </c>
      <c r="AH84" s="16">
        <v>2.348</v>
      </c>
      <c r="AI84" s="14"/>
    </row>
    <row r="85" spans="1:35">
      <c r="A85" s="11">
        <v>82</v>
      </c>
      <c r="B85" s="11" t="s">
        <v>191</v>
      </c>
      <c r="C85" s="12" t="s">
        <v>348</v>
      </c>
      <c r="D85" s="11" t="s">
        <v>349</v>
      </c>
      <c r="E85" s="13">
        <v>78</v>
      </c>
      <c r="F85" s="13">
        <v>66</v>
      </c>
      <c r="G85" s="13">
        <v>66</v>
      </c>
      <c r="H85" s="13">
        <v>60</v>
      </c>
      <c r="I85" s="13">
        <v>60</v>
      </c>
      <c r="J85" s="13">
        <v>72</v>
      </c>
      <c r="K85" s="13">
        <v>33</v>
      </c>
      <c r="L85" s="13">
        <v>73</v>
      </c>
      <c r="M85" s="13">
        <v>75</v>
      </c>
      <c r="N85" s="13">
        <v>65</v>
      </c>
      <c r="O85" s="13">
        <v>63</v>
      </c>
      <c r="P85" s="13">
        <v>60</v>
      </c>
      <c r="Q85" s="13">
        <v>43</v>
      </c>
      <c r="R85" s="13">
        <v>78</v>
      </c>
      <c r="S85" s="13">
        <v>45</v>
      </c>
      <c r="T85" s="13">
        <v>61</v>
      </c>
      <c r="U85" s="13">
        <v>75</v>
      </c>
      <c r="V85" s="13" t="s">
        <v>40</v>
      </c>
      <c r="W85" s="13" t="s">
        <v>40</v>
      </c>
      <c r="X85" s="13" t="s">
        <v>40</v>
      </c>
      <c r="Y85" s="13">
        <v>76</v>
      </c>
      <c r="Z85" s="13">
        <v>83</v>
      </c>
      <c r="AA85" s="14">
        <v>79.5</v>
      </c>
      <c r="AB85" s="14">
        <f t="shared" si="35"/>
        <v>37</v>
      </c>
      <c r="AC85" s="15">
        <f t="shared" si="36"/>
        <v>62.5405405405405</v>
      </c>
      <c r="AD85" s="14">
        <v>73.3</v>
      </c>
      <c r="AE85" s="14">
        <v>0</v>
      </c>
      <c r="AF85" s="14">
        <v>0</v>
      </c>
      <c r="AG85" s="15">
        <f t="shared" si="30"/>
        <v>63.3433783783784</v>
      </c>
      <c r="AH85" s="16">
        <v>2.101</v>
      </c>
      <c r="AI85" s="14"/>
    </row>
    <row r="86" spans="1:35">
      <c r="A86" s="11">
        <v>83</v>
      </c>
      <c r="B86" s="11" t="s">
        <v>184</v>
      </c>
      <c r="C86" s="12" t="s">
        <v>350</v>
      </c>
      <c r="D86" s="11" t="s">
        <v>351</v>
      </c>
      <c r="E86" s="13">
        <v>65</v>
      </c>
      <c r="F86" s="13">
        <v>60</v>
      </c>
      <c r="G86" s="13">
        <v>61</v>
      </c>
      <c r="H86" s="13">
        <v>60</v>
      </c>
      <c r="I86" s="13">
        <v>61</v>
      </c>
      <c r="J86" s="13">
        <v>67</v>
      </c>
      <c r="K86" s="13">
        <v>62</v>
      </c>
      <c r="L86" s="13">
        <v>88</v>
      </c>
      <c r="M86" s="13">
        <v>75</v>
      </c>
      <c r="N86" s="13">
        <v>75</v>
      </c>
      <c r="O86" s="13">
        <v>87</v>
      </c>
      <c r="P86" s="13">
        <v>80</v>
      </c>
      <c r="Q86" s="13">
        <v>42</v>
      </c>
      <c r="R86" s="13">
        <v>73</v>
      </c>
      <c r="S86" s="13">
        <v>25</v>
      </c>
      <c r="T86" s="13">
        <v>61</v>
      </c>
      <c r="U86" s="13">
        <v>74</v>
      </c>
      <c r="V86" s="13" t="s">
        <v>40</v>
      </c>
      <c r="W86" s="13" t="s">
        <v>40</v>
      </c>
      <c r="X86" s="13" t="s">
        <v>40</v>
      </c>
      <c r="Y86" s="13">
        <v>88</v>
      </c>
      <c r="Z86" s="13">
        <v>87</v>
      </c>
      <c r="AA86" s="14">
        <v>87.5</v>
      </c>
      <c r="AB86" s="14">
        <f t="shared" si="35"/>
        <v>37</v>
      </c>
      <c r="AC86" s="15">
        <f t="shared" si="36"/>
        <v>64.4054054054054</v>
      </c>
      <c r="AD86" s="14">
        <v>0</v>
      </c>
      <c r="AE86" s="14">
        <v>0</v>
      </c>
      <c r="AF86" s="14">
        <v>0</v>
      </c>
      <c r="AG86" s="15">
        <f t="shared" si="30"/>
        <v>62.5837837837838</v>
      </c>
      <c r="AH86" s="16">
        <v>1.93</v>
      </c>
      <c r="AI86" s="14"/>
    </row>
    <row r="87" spans="1:35">
      <c r="A87" s="11">
        <v>84</v>
      </c>
      <c r="B87" s="11" t="s">
        <v>191</v>
      </c>
      <c r="C87" s="12" t="s">
        <v>352</v>
      </c>
      <c r="D87" s="11" t="s">
        <v>353</v>
      </c>
      <c r="E87" s="13">
        <v>61</v>
      </c>
      <c r="F87" s="13">
        <v>63</v>
      </c>
      <c r="G87" s="13">
        <v>58</v>
      </c>
      <c r="H87" s="13">
        <v>43</v>
      </c>
      <c r="I87" s="13">
        <v>60</v>
      </c>
      <c r="J87" s="13">
        <v>58</v>
      </c>
      <c r="K87" s="13">
        <v>0</v>
      </c>
      <c r="L87" s="13">
        <v>66</v>
      </c>
      <c r="M87" s="13">
        <v>75</v>
      </c>
      <c r="N87" s="13">
        <v>65</v>
      </c>
      <c r="O87" s="13">
        <v>63</v>
      </c>
      <c r="P87" s="13">
        <v>65</v>
      </c>
      <c r="Q87" s="13">
        <v>40</v>
      </c>
      <c r="R87" s="13">
        <v>76</v>
      </c>
      <c r="S87" s="13" t="s">
        <v>40</v>
      </c>
      <c r="T87" s="13" t="s">
        <v>40</v>
      </c>
      <c r="U87" s="13" t="s">
        <v>40</v>
      </c>
      <c r="V87" s="13">
        <v>41</v>
      </c>
      <c r="W87" s="13">
        <v>80</v>
      </c>
      <c r="X87" s="13">
        <v>83</v>
      </c>
      <c r="Y87" s="13">
        <v>74</v>
      </c>
      <c r="Z87" s="13">
        <v>76</v>
      </c>
      <c r="AA87" s="14">
        <v>75</v>
      </c>
      <c r="AB87" s="14">
        <f>SUM($E$2:$R$2)+SUM($V$2:$X$2)</f>
        <v>37</v>
      </c>
      <c r="AC87" s="15">
        <f>($E$2*E87+$F$2*F87+$G$2*G87+$H$2*H87+$I$2*I87+$J$2*J87+$K$2*K87+$L$2*L87+$M$2*M87+$N$2*N87+$O$2*O87+$P$2*P87+$Q$2*Q87+$R$2*R87+$V$2*V87+$W$2*W87+$X$2*X87)/$AB$7</f>
        <v>56.1621621621622</v>
      </c>
      <c r="AD87" s="14">
        <v>41.3</v>
      </c>
      <c r="AE87" s="14">
        <v>0</v>
      </c>
      <c r="AF87" s="14">
        <v>0</v>
      </c>
      <c r="AG87" s="15">
        <f t="shared" si="30"/>
        <v>56.3785135135135</v>
      </c>
      <c r="AH87" s="16">
        <v>1.723</v>
      </c>
      <c r="AI87" s="14"/>
    </row>
  </sheetData>
  <mergeCells count="2">
    <mergeCell ref="AI1:AI3"/>
    <mergeCell ref="A1:D2"/>
  </mergeCells>
  <conditionalFormatting sqref="AA4:AA87">
    <cfRule type="cellIs" dxfId="0" priority="10" operator="lessThan">
      <formula>85</formula>
    </cfRule>
  </conditionalFormatting>
  <conditionalFormatting sqref="AD4:AD7">
    <cfRule type="cellIs" dxfId="1" priority="9" operator="lessThan">
      <formula>70</formula>
    </cfRule>
  </conditionalFormatting>
  <conditionalFormatting sqref="AD4:AD24">
    <cfRule type="cellIs" dxfId="2" priority="2" operator="lessThan">
      <formula>65</formula>
    </cfRule>
  </conditionalFormatting>
  <conditionalFormatting sqref="AD4:AD87">
    <cfRule type="cellIs" dxfId="3" priority="1" operator="lessThan">
      <formula>60</formula>
    </cfRule>
  </conditionalFormatting>
  <conditionalFormatting sqref="E4:Z24 S26:U26 S28:U28 S31:U33 S35:U39 S41:U42 S44:U45 S47:U47 S53:U53 S57:U58 S61:U62 S64:U64 S66:U66 S72:U74 S76:U76 S80:U80 S87:U87">
    <cfRule type="cellIs" dxfId="2" priority="8" operator="lessThan">
      <formula>65</formula>
    </cfRule>
  </conditionalFormatting>
  <conditionalFormatting sqref="E4:Z7">
    <cfRule type="cellIs" dxfId="1" priority="7" operator="lessThan">
      <formula>70</formula>
    </cfRule>
  </conditionalFormatting>
  <conditionalFormatting sqref="E4:Z24">
    <cfRule type="cellIs" dxfId="2" priority="6" operator="lessThan">
      <formula>65</formula>
    </cfRule>
    <cfRule type="cellIs" dxfId="2" priority="4" operator="lessThan">
      <formula>65</formula>
    </cfRule>
  </conditionalFormatting>
  <conditionalFormatting sqref="E4:Z45">
    <cfRule type="cellIs" dxfId="3" priority="5" operator="lessThan">
      <formula>60</formula>
    </cfRule>
  </conditionalFormatting>
  <conditionalFormatting sqref="E4:Z87">
    <cfRule type="cellIs" dxfId="3" priority="3" operator="lessThan">
      <formula>60</formula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67"/>
  <sheetViews>
    <sheetView topLeftCell="Z1" workbookViewId="0">
      <selection activeCell="AO35" sqref="AO35"/>
    </sheetView>
  </sheetViews>
  <sheetFormatPr defaultColWidth="8.89166666666667" defaultRowHeight="14.25"/>
  <cols>
    <col min="1" max="1" width="9" customWidth="1"/>
    <col min="2" max="2" width="13.5" customWidth="1"/>
    <col min="3" max="3" width="13" customWidth="1"/>
    <col min="4" max="4" width="9" customWidth="1"/>
    <col min="5" max="5" width="15" customWidth="1"/>
    <col min="6" max="6" width="18" customWidth="1"/>
    <col min="7" max="7" width="13" customWidth="1"/>
    <col min="8" max="12" width="18" customWidth="1"/>
    <col min="13" max="13" width="13" customWidth="1"/>
    <col min="14" max="14" width="16" customWidth="1"/>
    <col min="15" max="15" width="18" customWidth="1"/>
    <col min="16" max="16" width="14" customWidth="1"/>
    <col min="17" max="17" width="18" customWidth="1"/>
    <col min="18" max="18" width="14" customWidth="1"/>
    <col min="19" max="19" width="16" customWidth="1"/>
    <col min="20" max="22" width="18" customWidth="1"/>
    <col min="23" max="24" width="14" customWidth="1"/>
    <col min="25" max="25" width="18" customWidth="1"/>
    <col min="26" max="26" width="15" customWidth="1"/>
    <col min="27" max="29" width="18" customWidth="1"/>
    <col min="30" max="31" width="16" customWidth="1"/>
    <col min="32" max="32" width="13" customWidth="1"/>
    <col min="33" max="33" width="9" customWidth="1"/>
    <col min="34" max="34" width="12.8" customWidth="1"/>
    <col min="35" max="37" width="9" customWidth="1"/>
    <col min="38" max="38" width="12.8" customWidth="1"/>
    <col min="39" max="39" width="9" customWidth="1"/>
    <col min="40" max="40" width="10" customWidth="1"/>
  </cols>
  <sheetData>
    <row r="1" ht="25.5" spans="1:41">
      <c r="A1" s="1" t="s">
        <v>0</v>
      </c>
      <c r="B1" s="2"/>
      <c r="C1" s="2"/>
      <c r="D1" s="3"/>
      <c r="E1" s="4" t="s">
        <v>354</v>
      </c>
      <c r="F1" s="4" t="s">
        <v>355</v>
      </c>
      <c r="G1" s="4" t="s">
        <v>356</v>
      </c>
      <c r="H1" s="4" t="s">
        <v>2</v>
      </c>
      <c r="I1" s="4" t="s">
        <v>357</v>
      </c>
      <c r="J1" s="4" t="s">
        <v>358</v>
      </c>
      <c r="K1" s="4" t="s">
        <v>359</v>
      </c>
      <c r="L1" s="4" t="s">
        <v>360</v>
      </c>
      <c r="M1" s="4" t="s">
        <v>4</v>
      </c>
      <c r="N1" s="4" t="s">
        <v>361</v>
      </c>
      <c r="O1" s="4" t="s">
        <v>362</v>
      </c>
      <c r="P1" s="4" t="s">
        <v>171</v>
      </c>
      <c r="Q1" s="4" t="s">
        <v>9</v>
      </c>
      <c r="R1" s="4" t="s">
        <v>174</v>
      </c>
      <c r="S1" s="4" t="s">
        <v>363</v>
      </c>
      <c r="T1" s="4" t="s">
        <v>10</v>
      </c>
      <c r="U1" s="4" t="s">
        <v>364</v>
      </c>
      <c r="V1" s="4" t="s">
        <v>365</v>
      </c>
      <c r="W1" s="4" t="s">
        <v>366</v>
      </c>
      <c r="X1" s="4" t="s">
        <v>15</v>
      </c>
      <c r="Y1" s="4" t="s">
        <v>367</v>
      </c>
      <c r="Z1" s="4" t="s">
        <v>169</v>
      </c>
      <c r="AA1" s="4" t="s">
        <v>368</v>
      </c>
      <c r="AB1" s="4" t="s">
        <v>369</v>
      </c>
      <c r="AC1" s="4" t="s">
        <v>370</v>
      </c>
      <c r="AD1" s="4" t="s">
        <v>21</v>
      </c>
      <c r="AE1" s="4" t="s">
        <v>22</v>
      </c>
      <c r="AF1" s="4" t="s">
        <v>23</v>
      </c>
      <c r="AG1" s="4" t="s">
        <v>24</v>
      </c>
      <c r="AH1" s="4" t="s">
        <v>25</v>
      </c>
      <c r="AI1" s="4" t="s">
        <v>26</v>
      </c>
      <c r="AJ1" s="4" t="s">
        <v>27</v>
      </c>
      <c r="AK1" s="4" t="s">
        <v>28</v>
      </c>
      <c r="AL1" s="4" t="s">
        <v>29</v>
      </c>
      <c r="AM1" s="4" t="s">
        <v>30</v>
      </c>
      <c r="AN1" s="4" t="s">
        <v>31</v>
      </c>
    </row>
    <row r="2" spans="1:41">
      <c r="A2" s="5"/>
      <c r="B2" s="6"/>
      <c r="C2" s="6"/>
      <c r="D2" s="7"/>
      <c r="E2" s="8">
        <v>1.5</v>
      </c>
      <c r="F2" s="8">
        <v>1.5</v>
      </c>
      <c r="G2" s="8">
        <v>2</v>
      </c>
      <c r="H2" s="8">
        <v>2.5</v>
      </c>
      <c r="I2" s="8">
        <v>2</v>
      </c>
      <c r="J2" s="8">
        <v>1.5</v>
      </c>
      <c r="K2" s="8">
        <v>2</v>
      </c>
      <c r="L2" s="8">
        <v>4</v>
      </c>
      <c r="M2" s="8">
        <v>3.5</v>
      </c>
      <c r="N2" s="8">
        <v>2.5</v>
      </c>
      <c r="O2" s="8">
        <v>2</v>
      </c>
      <c r="P2" s="8">
        <v>3</v>
      </c>
      <c r="Q2" s="8">
        <v>2</v>
      </c>
      <c r="R2" s="8">
        <v>2</v>
      </c>
      <c r="S2" s="8">
        <v>2</v>
      </c>
      <c r="T2" s="8">
        <v>2</v>
      </c>
      <c r="U2" s="8">
        <v>3</v>
      </c>
      <c r="V2" s="8">
        <v>2</v>
      </c>
      <c r="W2" s="8">
        <v>3</v>
      </c>
      <c r="X2" s="8">
        <v>2</v>
      </c>
      <c r="Y2" s="8">
        <v>3</v>
      </c>
      <c r="Z2" s="8">
        <v>2.5</v>
      </c>
      <c r="AA2" s="8">
        <v>4</v>
      </c>
      <c r="AB2" s="8">
        <v>2</v>
      </c>
      <c r="AC2" s="8">
        <v>2</v>
      </c>
      <c r="AD2" s="8">
        <v>0</v>
      </c>
      <c r="AE2" s="8">
        <v>0</v>
      </c>
      <c r="AF2" s="45"/>
      <c r="AG2" s="45"/>
      <c r="AH2" s="45"/>
      <c r="AI2" s="45"/>
      <c r="AJ2" s="45"/>
      <c r="AK2" s="45"/>
      <c r="AL2" s="45"/>
      <c r="AM2" s="45"/>
      <c r="AN2" s="45"/>
    </row>
    <row r="3" spans="1:41">
      <c r="A3" s="8" t="s">
        <v>32</v>
      </c>
      <c r="B3" s="8" t="s">
        <v>33</v>
      </c>
      <c r="C3" s="8" t="s">
        <v>34</v>
      </c>
      <c r="D3" s="8" t="s">
        <v>35</v>
      </c>
      <c r="E3" s="4" t="s">
        <v>36</v>
      </c>
      <c r="F3" s="4" t="s">
        <v>36</v>
      </c>
      <c r="G3" s="4" t="s">
        <v>36</v>
      </c>
      <c r="H3" s="4" t="s">
        <v>36</v>
      </c>
      <c r="I3" s="4" t="s">
        <v>36</v>
      </c>
      <c r="J3" s="4" t="s">
        <v>36</v>
      </c>
      <c r="K3" s="4" t="s">
        <v>36</v>
      </c>
      <c r="L3" s="4" t="s">
        <v>36</v>
      </c>
      <c r="M3" s="4" t="s">
        <v>36</v>
      </c>
      <c r="N3" s="4" t="s">
        <v>36</v>
      </c>
      <c r="O3" s="4" t="s">
        <v>36</v>
      </c>
      <c r="P3" s="4" t="s">
        <v>36</v>
      </c>
      <c r="Q3" s="4" t="s">
        <v>36</v>
      </c>
      <c r="R3" s="4" t="s">
        <v>36</v>
      </c>
      <c r="S3" s="4" t="s">
        <v>36</v>
      </c>
      <c r="T3" s="4" t="s">
        <v>36</v>
      </c>
      <c r="U3" s="4" t="s">
        <v>36</v>
      </c>
      <c r="V3" s="4" t="s">
        <v>36</v>
      </c>
      <c r="W3" s="4" t="s">
        <v>36</v>
      </c>
      <c r="X3" s="4" t="s">
        <v>36</v>
      </c>
      <c r="Y3" s="4" t="s">
        <v>36</v>
      </c>
      <c r="Z3" s="4" t="s">
        <v>36</v>
      </c>
      <c r="AA3" s="4" t="s">
        <v>36</v>
      </c>
      <c r="AB3" s="4" t="s">
        <v>36</v>
      </c>
      <c r="AC3" s="4" t="s">
        <v>36</v>
      </c>
      <c r="AD3" s="4" t="s">
        <v>36</v>
      </c>
      <c r="AE3" s="4" t="s">
        <v>36</v>
      </c>
      <c r="AF3" s="46"/>
      <c r="AG3" s="46"/>
      <c r="AH3" s="46"/>
      <c r="AI3" s="46"/>
      <c r="AJ3" s="46"/>
      <c r="AK3" s="46"/>
      <c r="AL3" s="46"/>
      <c r="AM3" s="46"/>
      <c r="AN3" s="46"/>
    </row>
    <row r="4" spans="1:41">
      <c r="A4" s="11">
        <v>1</v>
      </c>
      <c r="B4" s="11" t="s">
        <v>371</v>
      </c>
      <c r="C4" s="12" t="s">
        <v>372</v>
      </c>
      <c r="D4" s="11" t="s">
        <v>373</v>
      </c>
      <c r="E4" s="13">
        <v>84</v>
      </c>
      <c r="F4" s="13">
        <v>95</v>
      </c>
      <c r="G4" s="13">
        <v>88</v>
      </c>
      <c r="H4" s="13">
        <v>95</v>
      </c>
      <c r="I4" s="13">
        <v>74</v>
      </c>
      <c r="J4" s="13">
        <v>92</v>
      </c>
      <c r="K4" s="13">
        <v>85</v>
      </c>
      <c r="L4" s="13">
        <v>93</v>
      </c>
      <c r="M4" s="13">
        <v>80</v>
      </c>
      <c r="N4" s="13">
        <v>79</v>
      </c>
      <c r="O4" s="13">
        <v>82</v>
      </c>
      <c r="P4" s="13">
        <v>93</v>
      </c>
      <c r="Q4" s="13">
        <v>95</v>
      </c>
      <c r="R4" s="13">
        <v>85</v>
      </c>
      <c r="S4" s="13">
        <v>93</v>
      </c>
      <c r="T4" s="13">
        <v>85</v>
      </c>
      <c r="U4" s="13">
        <v>96</v>
      </c>
      <c r="V4" s="13">
        <v>94</v>
      </c>
      <c r="W4" s="13">
        <v>90</v>
      </c>
      <c r="X4" s="13">
        <v>93</v>
      </c>
      <c r="Y4" s="13">
        <v>96</v>
      </c>
      <c r="Z4" s="13">
        <v>85</v>
      </c>
      <c r="AA4" s="13">
        <v>95</v>
      </c>
      <c r="AB4" s="13">
        <v>95</v>
      </c>
      <c r="AC4" s="13">
        <v>80</v>
      </c>
      <c r="AD4" s="13">
        <v>100</v>
      </c>
      <c r="AE4" s="13">
        <v>100</v>
      </c>
      <c r="AF4" s="14">
        <v>100</v>
      </c>
      <c r="AG4" s="14">
        <v>59.5</v>
      </c>
      <c r="AH4" s="15">
        <v>89.2268907563025</v>
      </c>
      <c r="AI4" s="14">
        <v>76.2</v>
      </c>
      <c r="AJ4" s="14">
        <v>6</v>
      </c>
      <c r="AK4" s="14">
        <v>2.25</v>
      </c>
      <c r="AL4" s="15">
        <v>88.819</v>
      </c>
      <c r="AM4" s="16">
        <v>3.662</v>
      </c>
      <c r="AN4" s="14" t="s">
        <v>41</v>
      </c>
    </row>
    <row r="5" spans="1:41">
      <c r="A5" s="11">
        <v>2</v>
      </c>
      <c r="B5" s="11" t="s">
        <v>374</v>
      </c>
      <c r="C5" s="12" t="s">
        <v>375</v>
      </c>
      <c r="D5" s="11" t="s">
        <v>376</v>
      </c>
      <c r="E5" s="13">
        <v>81</v>
      </c>
      <c r="F5" s="13">
        <v>95</v>
      </c>
      <c r="G5" s="13">
        <v>74</v>
      </c>
      <c r="H5" s="13">
        <v>85</v>
      </c>
      <c r="I5" s="13">
        <v>85</v>
      </c>
      <c r="J5" s="13">
        <v>89</v>
      </c>
      <c r="K5" s="13">
        <v>86</v>
      </c>
      <c r="L5" s="13">
        <v>92</v>
      </c>
      <c r="M5" s="13">
        <v>80</v>
      </c>
      <c r="N5" s="13">
        <v>74</v>
      </c>
      <c r="O5" s="13">
        <v>92</v>
      </c>
      <c r="P5" s="13">
        <v>93</v>
      </c>
      <c r="Q5" s="13">
        <v>75</v>
      </c>
      <c r="R5" s="13">
        <v>85</v>
      </c>
      <c r="S5" s="13">
        <v>86</v>
      </c>
      <c r="T5" s="13">
        <v>82</v>
      </c>
      <c r="U5" s="13">
        <v>87</v>
      </c>
      <c r="V5" s="13">
        <v>92</v>
      </c>
      <c r="W5" s="13">
        <v>81</v>
      </c>
      <c r="X5" s="13">
        <v>86</v>
      </c>
      <c r="Y5" s="13">
        <v>95</v>
      </c>
      <c r="Z5" s="13">
        <v>85</v>
      </c>
      <c r="AA5" s="13">
        <v>87</v>
      </c>
      <c r="AB5" s="13">
        <v>95</v>
      </c>
      <c r="AC5" s="13">
        <v>78</v>
      </c>
      <c r="AD5" s="13">
        <v>100</v>
      </c>
      <c r="AE5" s="13">
        <v>100</v>
      </c>
      <c r="AF5" s="14">
        <v>100</v>
      </c>
      <c r="AG5" s="14">
        <v>59.5</v>
      </c>
      <c r="AH5" s="15">
        <v>85.7731092436975</v>
      </c>
      <c r="AI5" s="14">
        <v>71.2</v>
      </c>
      <c r="AJ5" s="14">
        <v>10</v>
      </c>
      <c r="AK5" s="14">
        <v>4.62</v>
      </c>
      <c r="AL5" s="15">
        <v>88.721</v>
      </c>
      <c r="AM5" s="16">
        <v>3.123</v>
      </c>
      <c r="AN5" s="14" t="s">
        <v>45</v>
      </c>
    </row>
    <row r="6" ht="15" spans="1:41">
      <c r="A6" s="17">
        <v>3</v>
      </c>
      <c r="B6" s="17" t="s">
        <v>371</v>
      </c>
      <c r="C6" s="18" t="s">
        <v>377</v>
      </c>
      <c r="D6" s="17" t="s">
        <v>378</v>
      </c>
      <c r="E6" s="19">
        <v>82</v>
      </c>
      <c r="F6" s="19">
        <v>90</v>
      </c>
      <c r="G6" s="19">
        <v>90</v>
      </c>
      <c r="H6" s="19">
        <v>95</v>
      </c>
      <c r="I6" s="19">
        <v>81</v>
      </c>
      <c r="J6" s="19">
        <v>87</v>
      </c>
      <c r="K6" s="19">
        <v>86</v>
      </c>
      <c r="L6" s="19">
        <v>89</v>
      </c>
      <c r="M6" s="19">
        <v>70</v>
      </c>
      <c r="N6" s="19">
        <v>78</v>
      </c>
      <c r="O6" s="19">
        <v>97</v>
      </c>
      <c r="P6" s="19">
        <v>91</v>
      </c>
      <c r="Q6" s="19">
        <v>85</v>
      </c>
      <c r="R6" s="19">
        <v>95</v>
      </c>
      <c r="S6" s="19">
        <v>81</v>
      </c>
      <c r="T6" s="19">
        <v>84</v>
      </c>
      <c r="U6" s="19">
        <v>92</v>
      </c>
      <c r="V6" s="19">
        <v>84</v>
      </c>
      <c r="W6" s="19">
        <v>88</v>
      </c>
      <c r="X6" s="19">
        <v>92</v>
      </c>
      <c r="Y6" s="19">
        <v>92</v>
      </c>
      <c r="Z6" s="19">
        <v>85</v>
      </c>
      <c r="AA6" s="19">
        <v>90</v>
      </c>
      <c r="AB6" s="19">
        <v>95</v>
      </c>
      <c r="AC6" s="19">
        <v>80</v>
      </c>
      <c r="AD6" s="19">
        <v>100</v>
      </c>
      <c r="AE6" s="19">
        <v>100</v>
      </c>
      <c r="AF6" s="20">
        <v>100</v>
      </c>
      <c r="AG6" s="20">
        <v>59.5</v>
      </c>
      <c r="AH6" s="21">
        <v>87.1176470588235</v>
      </c>
      <c r="AI6" s="20">
        <v>89.7</v>
      </c>
      <c r="AJ6" s="20">
        <v>12</v>
      </c>
      <c r="AK6" s="20">
        <v>1.65</v>
      </c>
      <c r="AL6" s="21">
        <v>87.717</v>
      </c>
      <c r="AM6" s="22">
        <v>3.352</v>
      </c>
      <c r="AN6" s="20" t="s">
        <v>45</v>
      </c>
      <c r="AO6" s="23" t="s">
        <v>49</v>
      </c>
    </row>
    <row r="7" ht="15" spans="1:41">
      <c r="A7" s="24">
        <v>4</v>
      </c>
      <c r="B7" s="24" t="s">
        <v>374</v>
      </c>
      <c r="C7" s="25" t="s">
        <v>379</v>
      </c>
      <c r="D7" s="24" t="s">
        <v>380</v>
      </c>
      <c r="E7" s="26">
        <v>80</v>
      </c>
      <c r="F7" s="26">
        <v>96</v>
      </c>
      <c r="G7" s="26">
        <v>87</v>
      </c>
      <c r="H7" s="26">
        <v>75</v>
      </c>
      <c r="I7" s="26">
        <v>84</v>
      </c>
      <c r="J7" s="26">
        <v>92</v>
      </c>
      <c r="K7" s="26">
        <v>69</v>
      </c>
      <c r="L7" s="26">
        <v>85</v>
      </c>
      <c r="M7" s="26">
        <v>68</v>
      </c>
      <c r="N7" s="26">
        <v>69</v>
      </c>
      <c r="O7" s="26">
        <v>97</v>
      </c>
      <c r="P7" s="26">
        <v>90</v>
      </c>
      <c r="Q7" s="26">
        <v>85</v>
      </c>
      <c r="R7" s="26">
        <v>95</v>
      </c>
      <c r="S7" s="26">
        <v>86</v>
      </c>
      <c r="T7" s="26">
        <v>85</v>
      </c>
      <c r="U7" s="26">
        <v>85</v>
      </c>
      <c r="V7" s="26">
        <v>86</v>
      </c>
      <c r="W7" s="26">
        <v>80</v>
      </c>
      <c r="X7" s="26">
        <v>87</v>
      </c>
      <c r="Y7" s="26">
        <v>93</v>
      </c>
      <c r="Z7" s="26">
        <v>75</v>
      </c>
      <c r="AA7" s="26">
        <v>89</v>
      </c>
      <c r="AB7" s="26">
        <v>95</v>
      </c>
      <c r="AC7" s="26">
        <v>73</v>
      </c>
      <c r="AD7" s="26">
        <v>100</v>
      </c>
      <c r="AE7" s="26">
        <v>99</v>
      </c>
      <c r="AF7" s="27">
        <v>99.5</v>
      </c>
      <c r="AG7" s="27">
        <v>59.5</v>
      </c>
      <c r="AH7" s="28">
        <v>83.7899159663866</v>
      </c>
      <c r="AI7" s="27">
        <v>70.5</v>
      </c>
      <c r="AJ7" s="27">
        <v>8</v>
      </c>
      <c r="AK7" s="27">
        <v>4.16</v>
      </c>
      <c r="AL7" s="28">
        <v>86.638</v>
      </c>
      <c r="AM7" s="29">
        <v>2.863</v>
      </c>
      <c r="AN7" s="27" t="s">
        <v>45</v>
      </c>
    </row>
    <row r="8" spans="1:41">
      <c r="A8" s="11">
        <v>5</v>
      </c>
      <c r="B8" s="11" t="s">
        <v>371</v>
      </c>
      <c r="C8" s="12" t="s">
        <v>381</v>
      </c>
      <c r="D8" s="11" t="s">
        <v>382</v>
      </c>
      <c r="E8" s="13">
        <v>83</v>
      </c>
      <c r="F8" s="13">
        <v>94</v>
      </c>
      <c r="G8" s="13">
        <v>87</v>
      </c>
      <c r="H8" s="13">
        <v>95</v>
      </c>
      <c r="I8" s="13">
        <v>80</v>
      </c>
      <c r="J8" s="13">
        <v>93</v>
      </c>
      <c r="K8" s="13">
        <v>88</v>
      </c>
      <c r="L8" s="13">
        <v>87</v>
      </c>
      <c r="M8" s="13">
        <v>74</v>
      </c>
      <c r="N8" s="13">
        <v>68</v>
      </c>
      <c r="O8" s="13">
        <v>97</v>
      </c>
      <c r="P8" s="13">
        <v>87</v>
      </c>
      <c r="Q8" s="13">
        <v>95</v>
      </c>
      <c r="R8" s="13">
        <v>95</v>
      </c>
      <c r="S8" s="13">
        <v>87</v>
      </c>
      <c r="T8" s="13">
        <v>82</v>
      </c>
      <c r="U8" s="13">
        <v>94</v>
      </c>
      <c r="V8" s="13">
        <v>94</v>
      </c>
      <c r="W8" s="13">
        <v>90</v>
      </c>
      <c r="X8" s="13">
        <v>88</v>
      </c>
      <c r="Y8" s="13">
        <v>91</v>
      </c>
      <c r="Z8" s="13">
        <v>85</v>
      </c>
      <c r="AA8" s="13">
        <v>97</v>
      </c>
      <c r="AB8" s="13">
        <v>95</v>
      </c>
      <c r="AC8" s="13">
        <v>83</v>
      </c>
      <c r="AD8" s="13">
        <v>100</v>
      </c>
      <c r="AE8" s="13">
        <v>94</v>
      </c>
      <c r="AF8" s="14">
        <v>97</v>
      </c>
      <c r="AG8" s="14">
        <v>59.5</v>
      </c>
      <c r="AH8" s="15">
        <v>88.2016806722689</v>
      </c>
      <c r="AI8" s="14">
        <v>82.8</v>
      </c>
      <c r="AJ8" s="14">
        <v>3</v>
      </c>
      <c r="AK8" s="14">
        <v>0.5</v>
      </c>
      <c r="AL8" s="15">
        <v>85.931</v>
      </c>
      <c r="AM8" s="16">
        <v>3.549</v>
      </c>
      <c r="AN8" s="14" t="s">
        <v>45</v>
      </c>
    </row>
    <row r="9" spans="1:41">
      <c r="A9" s="11">
        <v>6</v>
      </c>
      <c r="B9" s="11" t="s">
        <v>371</v>
      </c>
      <c r="C9" s="12" t="s">
        <v>383</v>
      </c>
      <c r="D9" s="11" t="s">
        <v>384</v>
      </c>
      <c r="E9" s="13">
        <v>79</v>
      </c>
      <c r="F9" s="13">
        <v>98</v>
      </c>
      <c r="G9" s="13">
        <v>91</v>
      </c>
      <c r="H9" s="13">
        <v>85</v>
      </c>
      <c r="I9" s="13">
        <v>81</v>
      </c>
      <c r="J9" s="13">
        <v>89</v>
      </c>
      <c r="K9" s="13">
        <v>86</v>
      </c>
      <c r="L9" s="13">
        <v>93</v>
      </c>
      <c r="M9" s="13">
        <v>67</v>
      </c>
      <c r="N9" s="13">
        <v>68</v>
      </c>
      <c r="O9" s="13">
        <v>97</v>
      </c>
      <c r="P9" s="13">
        <v>90</v>
      </c>
      <c r="Q9" s="13">
        <v>95</v>
      </c>
      <c r="R9" s="13">
        <v>85</v>
      </c>
      <c r="S9" s="13">
        <v>89</v>
      </c>
      <c r="T9" s="13">
        <v>78</v>
      </c>
      <c r="U9" s="13">
        <v>96</v>
      </c>
      <c r="V9" s="13">
        <v>91</v>
      </c>
      <c r="W9" s="13">
        <v>88</v>
      </c>
      <c r="X9" s="13">
        <v>93</v>
      </c>
      <c r="Y9" s="13">
        <v>92</v>
      </c>
      <c r="Z9" s="13">
        <v>85</v>
      </c>
      <c r="AA9" s="13">
        <v>92</v>
      </c>
      <c r="AB9" s="13">
        <v>95</v>
      </c>
      <c r="AC9" s="13">
        <v>75</v>
      </c>
      <c r="AD9" s="13">
        <v>96</v>
      </c>
      <c r="AE9" s="13">
        <v>90</v>
      </c>
      <c r="AF9" s="14">
        <v>93</v>
      </c>
      <c r="AG9" s="14">
        <v>59.5</v>
      </c>
      <c r="AH9" s="15">
        <v>87.0336134453782</v>
      </c>
      <c r="AI9" s="14">
        <v>71</v>
      </c>
      <c r="AJ9" s="14">
        <v>0</v>
      </c>
      <c r="AK9" s="14">
        <v>1</v>
      </c>
      <c r="AL9" s="15">
        <v>84.074</v>
      </c>
      <c r="AM9" s="16">
        <v>3.761</v>
      </c>
      <c r="AN9" s="14" t="s">
        <v>45</v>
      </c>
    </row>
    <row r="10" spans="1:41">
      <c r="A10" s="11">
        <v>7</v>
      </c>
      <c r="B10" s="11" t="s">
        <v>374</v>
      </c>
      <c r="C10" s="12" t="s">
        <v>385</v>
      </c>
      <c r="D10" s="11" t="s">
        <v>386</v>
      </c>
      <c r="E10" s="13">
        <v>87</v>
      </c>
      <c r="F10" s="13">
        <v>95</v>
      </c>
      <c r="G10" s="13">
        <v>90</v>
      </c>
      <c r="H10" s="13">
        <v>85</v>
      </c>
      <c r="I10" s="13">
        <v>74</v>
      </c>
      <c r="J10" s="13">
        <v>91</v>
      </c>
      <c r="K10" s="13">
        <v>88</v>
      </c>
      <c r="L10" s="13">
        <v>88</v>
      </c>
      <c r="M10" s="13">
        <v>84</v>
      </c>
      <c r="N10" s="13">
        <v>71</v>
      </c>
      <c r="O10" s="13">
        <v>100</v>
      </c>
      <c r="P10" s="13">
        <v>84</v>
      </c>
      <c r="Q10" s="13">
        <v>85</v>
      </c>
      <c r="R10" s="13">
        <v>95</v>
      </c>
      <c r="S10" s="13">
        <v>80</v>
      </c>
      <c r="T10" s="13">
        <v>86</v>
      </c>
      <c r="U10" s="13">
        <v>84</v>
      </c>
      <c r="V10" s="13">
        <v>86</v>
      </c>
      <c r="W10" s="13">
        <v>79</v>
      </c>
      <c r="X10" s="13">
        <v>87</v>
      </c>
      <c r="Y10" s="13">
        <v>80</v>
      </c>
      <c r="Z10" s="13">
        <v>75</v>
      </c>
      <c r="AA10" s="13">
        <v>88</v>
      </c>
      <c r="AB10" s="13">
        <v>85</v>
      </c>
      <c r="AC10" s="13">
        <v>80</v>
      </c>
      <c r="AD10" s="13">
        <v>98</v>
      </c>
      <c r="AE10" s="13">
        <v>97</v>
      </c>
      <c r="AF10" s="14">
        <v>97.5</v>
      </c>
      <c r="AG10" s="14">
        <v>59.5</v>
      </c>
      <c r="AH10" s="15">
        <v>84.672268907563</v>
      </c>
      <c r="AI10" s="14">
        <v>49.1</v>
      </c>
      <c r="AJ10" s="14">
        <v>0</v>
      </c>
      <c r="AK10" s="14">
        <v>1.5</v>
      </c>
      <c r="AL10" s="15">
        <v>82.726</v>
      </c>
      <c r="AM10" s="16">
        <v>2.976</v>
      </c>
      <c r="AN10" s="14"/>
    </row>
    <row r="11" spans="1:41">
      <c r="A11" s="11">
        <v>8</v>
      </c>
      <c r="B11" s="11" t="s">
        <v>374</v>
      </c>
      <c r="C11" s="12" t="s">
        <v>387</v>
      </c>
      <c r="D11" s="11" t="s">
        <v>388</v>
      </c>
      <c r="E11" s="13">
        <v>81</v>
      </c>
      <c r="F11" s="13">
        <v>89</v>
      </c>
      <c r="G11" s="13">
        <v>90</v>
      </c>
      <c r="H11" s="13">
        <v>75</v>
      </c>
      <c r="I11" s="13">
        <v>69</v>
      </c>
      <c r="J11" s="13">
        <v>93</v>
      </c>
      <c r="K11" s="13">
        <v>72</v>
      </c>
      <c r="L11" s="13">
        <v>70</v>
      </c>
      <c r="M11" s="13">
        <v>73</v>
      </c>
      <c r="N11" s="13">
        <v>92</v>
      </c>
      <c r="O11" s="13">
        <v>99</v>
      </c>
      <c r="P11" s="13">
        <v>94</v>
      </c>
      <c r="Q11" s="13">
        <v>75</v>
      </c>
      <c r="R11" s="13">
        <v>75</v>
      </c>
      <c r="S11" s="13">
        <v>66</v>
      </c>
      <c r="T11" s="13">
        <v>86</v>
      </c>
      <c r="U11" s="13">
        <v>79</v>
      </c>
      <c r="V11" s="13">
        <v>82</v>
      </c>
      <c r="W11" s="13">
        <v>77</v>
      </c>
      <c r="X11" s="13">
        <v>90</v>
      </c>
      <c r="Y11" s="13">
        <v>72</v>
      </c>
      <c r="Z11" s="13">
        <v>75</v>
      </c>
      <c r="AA11" s="13">
        <v>89</v>
      </c>
      <c r="AB11" s="13">
        <v>85</v>
      </c>
      <c r="AC11" s="13">
        <v>75</v>
      </c>
      <c r="AD11" s="13">
        <v>91</v>
      </c>
      <c r="AE11" s="13">
        <v>86</v>
      </c>
      <c r="AF11" s="14">
        <v>88.5</v>
      </c>
      <c r="AG11" s="14">
        <v>59.5</v>
      </c>
      <c r="AH11" s="15">
        <v>80.4201680672269</v>
      </c>
      <c r="AI11" s="14">
        <v>68.1</v>
      </c>
      <c r="AJ11" s="14">
        <v>0</v>
      </c>
      <c r="AK11" s="14">
        <v>5</v>
      </c>
      <c r="AL11" s="15">
        <v>82.399</v>
      </c>
      <c r="AM11" s="16">
        <v>3.17</v>
      </c>
      <c r="AN11" s="14" t="s">
        <v>45</v>
      </c>
    </row>
    <row r="12" spans="1:41">
      <c r="A12" s="11">
        <v>9</v>
      </c>
      <c r="B12" s="11" t="s">
        <v>371</v>
      </c>
      <c r="C12" s="12" t="s">
        <v>389</v>
      </c>
      <c r="D12" s="11" t="s">
        <v>390</v>
      </c>
      <c r="E12" s="13">
        <v>78</v>
      </c>
      <c r="F12" s="13">
        <v>94</v>
      </c>
      <c r="G12" s="13">
        <v>88</v>
      </c>
      <c r="H12" s="13">
        <v>85</v>
      </c>
      <c r="I12" s="13">
        <v>77</v>
      </c>
      <c r="J12" s="13">
        <v>80</v>
      </c>
      <c r="K12" s="13">
        <v>81</v>
      </c>
      <c r="L12" s="13">
        <v>86</v>
      </c>
      <c r="M12" s="13">
        <v>80</v>
      </c>
      <c r="N12" s="13">
        <v>73</v>
      </c>
      <c r="O12" s="13">
        <v>89</v>
      </c>
      <c r="P12" s="13">
        <v>88</v>
      </c>
      <c r="Q12" s="13">
        <v>85</v>
      </c>
      <c r="R12" s="13">
        <v>95</v>
      </c>
      <c r="S12" s="13">
        <v>88</v>
      </c>
      <c r="T12" s="13">
        <v>78</v>
      </c>
      <c r="U12" s="13">
        <v>94</v>
      </c>
      <c r="V12" s="13">
        <v>86</v>
      </c>
      <c r="W12" s="13">
        <v>82</v>
      </c>
      <c r="X12" s="13">
        <v>90</v>
      </c>
      <c r="Y12" s="13">
        <v>85</v>
      </c>
      <c r="Z12" s="13">
        <v>75</v>
      </c>
      <c r="AA12" s="13">
        <v>95</v>
      </c>
      <c r="AB12" s="13">
        <v>95</v>
      </c>
      <c r="AC12" s="13">
        <v>78</v>
      </c>
      <c r="AD12" s="13">
        <v>93</v>
      </c>
      <c r="AE12" s="13">
        <v>91</v>
      </c>
      <c r="AF12" s="14">
        <v>92</v>
      </c>
      <c r="AG12" s="14">
        <v>59.5</v>
      </c>
      <c r="AH12" s="15">
        <v>85.2352941176471</v>
      </c>
      <c r="AI12" s="14">
        <v>71.8</v>
      </c>
      <c r="AJ12" s="14">
        <v>5</v>
      </c>
      <c r="AK12" s="14">
        <v>0.25</v>
      </c>
      <c r="AL12" s="15">
        <v>82.155</v>
      </c>
      <c r="AM12" s="16">
        <v>3.425</v>
      </c>
      <c r="AN12" s="14" t="s">
        <v>48</v>
      </c>
    </row>
    <row r="13" spans="1:41">
      <c r="A13" s="11">
        <v>10</v>
      </c>
      <c r="B13" s="11" t="s">
        <v>371</v>
      </c>
      <c r="C13" s="12" t="s">
        <v>391</v>
      </c>
      <c r="D13" s="11" t="s">
        <v>392</v>
      </c>
      <c r="E13" s="13">
        <v>84</v>
      </c>
      <c r="F13" s="13">
        <v>98</v>
      </c>
      <c r="G13" s="13">
        <v>90</v>
      </c>
      <c r="H13" s="13">
        <v>95</v>
      </c>
      <c r="I13" s="13">
        <v>80</v>
      </c>
      <c r="J13" s="13">
        <v>87</v>
      </c>
      <c r="K13" s="13">
        <v>82</v>
      </c>
      <c r="L13" s="13">
        <v>88</v>
      </c>
      <c r="M13" s="13">
        <v>81</v>
      </c>
      <c r="N13" s="13">
        <v>83</v>
      </c>
      <c r="O13" s="13">
        <v>99</v>
      </c>
      <c r="P13" s="13">
        <v>96</v>
      </c>
      <c r="Q13" s="13">
        <v>85</v>
      </c>
      <c r="R13" s="13">
        <v>95</v>
      </c>
      <c r="S13" s="13">
        <v>88</v>
      </c>
      <c r="T13" s="13">
        <v>81</v>
      </c>
      <c r="U13" s="13">
        <v>95</v>
      </c>
      <c r="V13" s="13">
        <v>83</v>
      </c>
      <c r="W13" s="13">
        <v>86</v>
      </c>
      <c r="X13" s="13">
        <v>90</v>
      </c>
      <c r="Y13" s="13">
        <v>70</v>
      </c>
      <c r="Z13" s="13">
        <v>85</v>
      </c>
      <c r="AA13" s="13">
        <v>86</v>
      </c>
      <c r="AB13" s="13">
        <v>85</v>
      </c>
      <c r="AC13" s="13">
        <v>80</v>
      </c>
      <c r="AD13" s="13">
        <v>89</v>
      </c>
      <c r="AE13" s="13">
        <v>88</v>
      </c>
      <c r="AF13" s="14">
        <v>88.5</v>
      </c>
      <c r="AG13" s="14">
        <v>59.5</v>
      </c>
      <c r="AH13" s="15">
        <v>86.6806722689076</v>
      </c>
      <c r="AI13" s="14">
        <v>67.7</v>
      </c>
      <c r="AJ13" s="14">
        <v>0</v>
      </c>
      <c r="AK13" s="14">
        <v>0</v>
      </c>
      <c r="AL13" s="15">
        <v>81.761</v>
      </c>
      <c r="AM13" s="16">
        <v>3.385</v>
      </c>
      <c r="AN13" s="14" t="s">
        <v>48</v>
      </c>
    </row>
    <row r="14" spans="1:41">
      <c r="A14" s="11">
        <v>11</v>
      </c>
      <c r="B14" s="11" t="s">
        <v>371</v>
      </c>
      <c r="C14" s="12" t="s">
        <v>393</v>
      </c>
      <c r="D14" s="11" t="s">
        <v>394</v>
      </c>
      <c r="E14" s="13">
        <v>79</v>
      </c>
      <c r="F14" s="13">
        <v>88</v>
      </c>
      <c r="G14" s="13">
        <v>84</v>
      </c>
      <c r="H14" s="13">
        <v>85</v>
      </c>
      <c r="I14" s="13">
        <v>66</v>
      </c>
      <c r="J14" s="13">
        <v>77</v>
      </c>
      <c r="K14" s="13">
        <v>85</v>
      </c>
      <c r="L14" s="13">
        <v>88</v>
      </c>
      <c r="M14" s="13">
        <v>72</v>
      </c>
      <c r="N14" s="13">
        <v>83</v>
      </c>
      <c r="O14" s="13">
        <v>98</v>
      </c>
      <c r="P14" s="13">
        <v>86</v>
      </c>
      <c r="Q14" s="13">
        <v>85</v>
      </c>
      <c r="R14" s="13">
        <v>85</v>
      </c>
      <c r="S14" s="13">
        <v>90</v>
      </c>
      <c r="T14" s="13">
        <v>82</v>
      </c>
      <c r="U14" s="13">
        <v>93</v>
      </c>
      <c r="V14" s="13">
        <v>87</v>
      </c>
      <c r="W14" s="13">
        <v>91</v>
      </c>
      <c r="X14" s="13">
        <v>85</v>
      </c>
      <c r="Y14" s="13">
        <v>94</v>
      </c>
      <c r="Z14" s="13">
        <v>75</v>
      </c>
      <c r="AA14" s="13">
        <v>87</v>
      </c>
      <c r="AB14" s="13">
        <v>95</v>
      </c>
      <c r="AC14" s="13">
        <v>78</v>
      </c>
      <c r="AD14" s="13">
        <v>90</v>
      </c>
      <c r="AE14" s="13">
        <v>88</v>
      </c>
      <c r="AF14" s="14">
        <v>89</v>
      </c>
      <c r="AG14" s="14">
        <v>59.5</v>
      </c>
      <c r="AH14" s="15">
        <v>85</v>
      </c>
      <c r="AI14" s="14">
        <v>84.9</v>
      </c>
      <c r="AJ14" s="14">
        <v>0</v>
      </c>
      <c r="AK14" s="14">
        <v>0</v>
      </c>
      <c r="AL14" s="15">
        <v>81.545</v>
      </c>
      <c r="AM14" s="16">
        <v>3.223</v>
      </c>
      <c r="AN14" s="14" t="s">
        <v>48</v>
      </c>
    </row>
    <row r="15" spans="1:41">
      <c r="A15" s="11">
        <v>12</v>
      </c>
      <c r="B15" s="11" t="s">
        <v>374</v>
      </c>
      <c r="C15" s="12" t="s">
        <v>395</v>
      </c>
      <c r="D15" s="11" t="s">
        <v>396</v>
      </c>
      <c r="E15" s="13">
        <v>79</v>
      </c>
      <c r="F15" s="13">
        <v>95</v>
      </c>
      <c r="G15" s="13">
        <v>85</v>
      </c>
      <c r="H15" s="13">
        <v>85</v>
      </c>
      <c r="I15" s="13">
        <v>77</v>
      </c>
      <c r="J15" s="13">
        <v>83</v>
      </c>
      <c r="K15" s="13">
        <v>88</v>
      </c>
      <c r="L15" s="13">
        <v>89</v>
      </c>
      <c r="M15" s="13">
        <v>73</v>
      </c>
      <c r="N15" s="13">
        <v>65</v>
      </c>
      <c r="O15" s="13">
        <v>92</v>
      </c>
      <c r="P15" s="13">
        <v>91</v>
      </c>
      <c r="Q15" s="13">
        <v>85</v>
      </c>
      <c r="R15" s="13">
        <v>85</v>
      </c>
      <c r="S15" s="13">
        <v>59</v>
      </c>
      <c r="T15" s="13">
        <v>80</v>
      </c>
      <c r="U15" s="13">
        <v>93</v>
      </c>
      <c r="V15" s="13">
        <v>90</v>
      </c>
      <c r="W15" s="13">
        <v>67</v>
      </c>
      <c r="X15" s="13">
        <v>88</v>
      </c>
      <c r="Y15" s="13">
        <v>95</v>
      </c>
      <c r="Z15" s="13">
        <v>85</v>
      </c>
      <c r="AA15" s="13">
        <v>89</v>
      </c>
      <c r="AB15" s="13">
        <v>95</v>
      </c>
      <c r="AC15" s="13">
        <v>75</v>
      </c>
      <c r="AD15" s="13">
        <v>91</v>
      </c>
      <c r="AE15" s="13">
        <v>91</v>
      </c>
      <c r="AF15" s="14">
        <v>91</v>
      </c>
      <c r="AG15" s="14">
        <v>59.5</v>
      </c>
      <c r="AH15" s="15">
        <v>83.6386554621849</v>
      </c>
      <c r="AI15" s="14">
        <v>86</v>
      </c>
      <c r="AJ15" s="14">
        <v>2</v>
      </c>
      <c r="AK15" s="14">
        <v>0.25</v>
      </c>
      <c r="AL15" s="15">
        <v>81.397</v>
      </c>
      <c r="AM15" s="16">
        <v>3.077</v>
      </c>
      <c r="AN15" s="14"/>
    </row>
    <row r="16" spans="1:41">
      <c r="A16" s="11">
        <v>13</v>
      </c>
      <c r="B16" s="11" t="s">
        <v>374</v>
      </c>
      <c r="C16" s="12" t="s">
        <v>397</v>
      </c>
      <c r="D16" s="11" t="s">
        <v>398</v>
      </c>
      <c r="E16" s="13">
        <v>81</v>
      </c>
      <c r="F16" s="13">
        <v>89</v>
      </c>
      <c r="G16" s="13">
        <v>91</v>
      </c>
      <c r="H16" s="13">
        <v>75</v>
      </c>
      <c r="I16" s="13">
        <v>86</v>
      </c>
      <c r="J16" s="13">
        <v>88</v>
      </c>
      <c r="K16" s="13">
        <v>86</v>
      </c>
      <c r="L16" s="13">
        <v>88</v>
      </c>
      <c r="M16" s="13">
        <v>69</v>
      </c>
      <c r="N16" s="13">
        <v>77</v>
      </c>
      <c r="O16" s="13">
        <v>100</v>
      </c>
      <c r="P16" s="13">
        <v>87</v>
      </c>
      <c r="Q16" s="13">
        <v>85</v>
      </c>
      <c r="R16" s="13">
        <v>95</v>
      </c>
      <c r="S16" s="13">
        <v>84</v>
      </c>
      <c r="T16" s="13">
        <v>82</v>
      </c>
      <c r="U16" s="13">
        <v>93</v>
      </c>
      <c r="V16" s="13">
        <v>85</v>
      </c>
      <c r="W16" s="13">
        <v>81</v>
      </c>
      <c r="X16" s="13">
        <v>93</v>
      </c>
      <c r="Y16" s="13">
        <v>86</v>
      </c>
      <c r="Z16" s="13">
        <v>75</v>
      </c>
      <c r="AA16" s="13">
        <v>87</v>
      </c>
      <c r="AB16" s="13">
        <v>95</v>
      </c>
      <c r="AC16" s="13">
        <v>73</v>
      </c>
      <c r="AD16" s="13">
        <v>91</v>
      </c>
      <c r="AE16" s="13">
        <v>91</v>
      </c>
      <c r="AF16" s="14">
        <v>91</v>
      </c>
      <c r="AG16" s="14">
        <v>59.5</v>
      </c>
      <c r="AH16" s="15">
        <v>84.8235294117647</v>
      </c>
      <c r="AI16" s="14">
        <v>67</v>
      </c>
      <c r="AJ16" s="14">
        <v>0</v>
      </c>
      <c r="AK16" s="14">
        <v>0.25</v>
      </c>
      <c r="AL16" s="15">
        <v>81.176</v>
      </c>
      <c r="AM16" s="16">
        <v>3.292</v>
      </c>
      <c r="AN16" s="14" t="s">
        <v>48</v>
      </c>
    </row>
    <row r="17" spans="1:41">
      <c r="A17" s="11">
        <v>14</v>
      </c>
      <c r="B17" s="11" t="s">
        <v>374</v>
      </c>
      <c r="C17" s="12" t="s">
        <v>399</v>
      </c>
      <c r="D17" s="11" t="s">
        <v>400</v>
      </c>
      <c r="E17" s="13">
        <v>74</v>
      </c>
      <c r="F17" s="13">
        <v>86</v>
      </c>
      <c r="G17" s="13">
        <v>87</v>
      </c>
      <c r="H17" s="13">
        <v>75</v>
      </c>
      <c r="I17" s="13">
        <v>91</v>
      </c>
      <c r="J17" s="13">
        <v>85</v>
      </c>
      <c r="K17" s="13">
        <v>82</v>
      </c>
      <c r="L17" s="13">
        <v>84</v>
      </c>
      <c r="M17" s="13">
        <v>68</v>
      </c>
      <c r="N17" s="13">
        <v>60</v>
      </c>
      <c r="O17" s="13">
        <v>99</v>
      </c>
      <c r="P17" s="13">
        <v>92</v>
      </c>
      <c r="Q17" s="13">
        <v>85</v>
      </c>
      <c r="R17" s="13">
        <v>95</v>
      </c>
      <c r="S17" s="13">
        <v>80</v>
      </c>
      <c r="T17" s="13">
        <v>82</v>
      </c>
      <c r="U17" s="13">
        <v>92</v>
      </c>
      <c r="V17" s="13">
        <v>78</v>
      </c>
      <c r="W17" s="13">
        <v>84</v>
      </c>
      <c r="X17" s="13">
        <v>86</v>
      </c>
      <c r="Y17" s="13">
        <v>79</v>
      </c>
      <c r="Z17" s="13">
        <v>75</v>
      </c>
      <c r="AA17" s="13">
        <v>86</v>
      </c>
      <c r="AB17" s="13">
        <v>95</v>
      </c>
      <c r="AC17" s="13">
        <v>75</v>
      </c>
      <c r="AD17" s="13">
        <v>91</v>
      </c>
      <c r="AE17" s="13">
        <v>93</v>
      </c>
      <c r="AF17" s="14">
        <v>92</v>
      </c>
      <c r="AG17" s="14">
        <v>59.5</v>
      </c>
      <c r="AH17" s="15">
        <v>82.7142857142857</v>
      </c>
      <c r="AI17" s="14">
        <v>76</v>
      </c>
      <c r="AJ17" s="14">
        <v>4</v>
      </c>
      <c r="AK17" s="14">
        <v>0.85</v>
      </c>
      <c r="AL17" s="15">
        <v>81.15</v>
      </c>
      <c r="AM17" s="16">
        <v>2.899</v>
      </c>
      <c r="AN17" s="14" t="s">
        <v>48</v>
      </c>
    </row>
    <row r="18" spans="1:41">
      <c r="A18" s="11">
        <v>15</v>
      </c>
      <c r="B18" s="11" t="s">
        <v>371</v>
      </c>
      <c r="C18" s="12" t="s">
        <v>401</v>
      </c>
      <c r="D18" s="11" t="s">
        <v>402</v>
      </c>
      <c r="E18" s="13">
        <v>81</v>
      </c>
      <c r="F18" s="13">
        <v>82</v>
      </c>
      <c r="G18" s="13">
        <v>87</v>
      </c>
      <c r="H18" s="13">
        <v>85</v>
      </c>
      <c r="I18" s="13">
        <v>65</v>
      </c>
      <c r="J18" s="13">
        <v>71</v>
      </c>
      <c r="K18" s="13">
        <v>74</v>
      </c>
      <c r="L18" s="13">
        <v>83</v>
      </c>
      <c r="M18" s="13">
        <v>70</v>
      </c>
      <c r="N18" s="13">
        <v>73</v>
      </c>
      <c r="O18" s="13">
        <v>98</v>
      </c>
      <c r="P18" s="13">
        <v>89</v>
      </c>
      <c r="Q18" s="13">
        <v>85</v>
      </c>
      <c r="R18" s="13">
        <v>85</v>
      </c>
      <c r="S18" s="13">
        <v>88</v>
      </c>
      <c r="T18" s="13">
        <v>80</v>
      </c>
      <c r="U18" s="13">
        <v>63</v>
      </c>
      <c r="V18" s="13">
        <v>76</v>
      </c>
      <c r="W18" s="13">
        <v>78</v>
      </c>
      <c r="X18" s="13">
        <v>84</v>
      </c>
      <c r="Y18" s="13">
        <v>76</v>
      </c>
      <c r="Z18" s="13">
        <v>75</v>
      </c>
      <c r="AA18" s="13">
        <v>81</v>
      </c>
      <c r="AB18" s="13">
        <v>85</v>
      </c>
      <c r="AC18" s="13">
        <v>73</v>
      </c>
      <c r="AD18" s="13">
        <v>100</v>
      </c>
      <c r="AE18" s="13">
        <v>98</v>
      </c>
      <c r="AF18" s="14">
        <v>99</v>
      </c>
      <c r="AG18" s="14">
        <v>59.5</v>
      </c>
      <c r="AH18" s="15">
        <v>79.2016806722689</v>
      </c>
      <c r="AI18" s="14">
        <v>70.6</v>
      </c>
      <c r="AJ18" s="14">
        <v>0</v>
      </c>
      <c r="AK18" s="14">
        <v>1.5</v>
      </c>
      <c r="AL18" s="15">
        <v>80.271</v>
      </c>
      <c r="AM18" s="16">
        <v>2.686</v>
      </c>
      <c r="AN18" s="14" t="s">
        <v>48</v>
      </c>
    </row>
    <row r="19" ht="15" spans="1:41">
      <c r="A19" s="17">
        <v>16</v>
      </c>
      <c r="B19" s="17" t="s">
        <v>371</v>
      </c>
      <c r="C19" s="18" t="s">
        <v>403</v>
      </c>
      <c r="D19" s="17" t="s">
        <v>404</v>
      </c>
      <c r="E19" s="19">
        <v>80</v>
      </c>
      <c r="F19" s="19">
        <v>94</v>
      </c>
      <c r="G19" s="19">
        <v>90</v>
      </c>
      <c r="H19" s="19">
        <v>85</v>
      </c>
      <c r="I19" s="19">
        <v>77</v>
      </c>
      <c r="J19" s="19">
        <v>82</v>
      </c>
      <c r="K19" s="19">
        <v>81</v>
      </c>
      <c r="L19" s="19">
        <v>81</v>
      </c>
      <c r="M19" s="19">
        <v>71</v>
      </c>
      <c r="N19" s="19">
        <v>66</v>
      </c>
      <c r="O19" s="19">
        <v>96</v>
      </c>
      <c r="P19" s="19">
        <v>94</v>
      </c>
      <c r="Q19" s="19">
        <v>85</v>
      </c>
      <c r="R19" s="19">
        <v>85</v>
      </c>
      <c r="S19" s="19">
        <v>82</v>
      </c>
      <c r="T19" s="19">
        <v>82</v>
      </c>
      <c r="U19" s="19">
        <v>79</v>
      </c>
      <c r="V19" s="19">
        <v>86</v>
      </c>
      <c r="W19" s="19">
        <v>82</v>
      </c>
      <c r="X19" s="19">
        <v>84</v>
      </c>
      <c r="Y19" s="19">
        <v>84</v>
      </c>
      <c r="Z19" s="19">
        <v>85</v>
      </c>
      <c r="AA19" s="19">
        <v>81</v>
      </c>
      <c r="AB19" s="19">
        <v>85</v>
      </c>
      <c r="AC19" s="19">
        <v>75</v>
      </c>
      <c r="AD19" s="19">
        <v>92</v>
      </c>
      <c r="AE19" s="19">
        <v>92</v>
      </c>
      <c r="AF19" s="20">
        <v>92</v>
      </c>
      <c r="AG19" s="20">
        <v>59.5</v>
      </c>
      <c r="AH19" s="21">
        <v>82.4117647058823</v>
      </c>
      <c r="AI19" s="20">
        <v>67</v>
      </c>
      <c r="AJ19" s="20">
        <v>0</v>
      </c>
      <c r="AK19" s="20">
        <v>0.16</v>
      </c>
      <c r="AL19" s="21">
        <v>79.598</v>
      </c>
      <c r="AM19" s="22">
        <v>2.866</v>
      </c>
      <c r="AN19" s="20" t="s">
        <v>48</v>
      </c>
      <c r="AO19" s="23" t="s">
        <v>74</v>
      </c>
    </row>
    <row r="20" ht="15" spans="1:41">
      <c r="A20" s="24">
        <v>17</v>
      </c>
      <c r="B20" s="24" t="s">
        <v>371</v>
      </c>
      <c r="C20" s="25" t="s">
        <v>405</v>
      </c>
      <c r="D20" s="24" t="s">
        <v>406</v>
      </c>
      <c r="E20" s="26">
        <v>79</v>
      </c>
      <c r="F20" s="26">
        <v>88</v>
      </c>
      <c r="G20" s="26">
        <v>90</v>
      </c>
      <c r="H20" s="26">
        <v>85</v>
      </c>
      <c r="I20" s="26">
        <v>74</v>
      </c>
      <c r="J20" s="26">
        <v>68</v>
      </c>
      <c r="K20" s="26">
        <v>61</v>
      </c>
      <c r="L20" s="26">
        <v>65</v>
      </c>
      <c r="M20" s="26">
        <v>61</v>
      </c>
      <c r="N20" s="26">
        <v>60</v>
      </c>
      <c r="O20" s="26">
        <v>70</v>
      </c>
      <c r="P20" s="26">
        <v>83</v>
      </c>
      <c r="Q20" s="26">
        <v>65</v>
      </c>
      <c r="R20" s="26">
        <v>65</v>
      </c>
      <c r="S20" s="26">
        <v>84</v>
      </c>
      <c r="T20" s="26">
        <v>89</v>
      </c>
      <c r="U20" s="26">
        <v>71</v>
      </c>
      <c r="V20" s="26">
        <v>71</v>
      </c>
      <c r="W20" s="26">
        <v>74</v>
      </c>
      <c r="X20" s="26">
        <v>73</v>
      </c>
      <c r="Y20" s="26">
        <v>83</v>
      </c>
      <c r="Z20" s="26">
        <v>75</v>
      </c>
      <c r="AA20" s="26">
        <v>73</v>
      </c>
      <c r="AB20" s="26">
        <v>85</v>
      </c>
      <c r="AC20" s="26">
        <v>75</v>
      </c>
      <c r="AD20" s="26">
        <v>97</v>
      </c>
      <c r="AE20" s="26">
        <v>99</v>
      </c>
      <c r="AF20" s="27">
        <v>98</v>
      </c>
      <c r="AG20" s="27">
        <v>59.5</v>
      </c>
      <c r="AH20" s="28">
        <v>74.0336134453782</v>
      </c>
      <c r="AI20" s="27">
        <v>61.7</v>
      </c>
      <c r="AJ20" s="27">
        <v>2</v>
      </c>
      <c r="AK20" s="27">
        <v>4.95</v>
      </c>
      <c r="AL20" s="28">
        <v>79.559</v>
      </c>
      <c r="AM20" s="29">
        <v>2.253</v>
      </c>
      <c r="AN20" s="27" t="s">
        <v>48</v>
      </c>
    </row>
    <row r="21" spans="1:41">
      <c r="A21" s="11">
        <v>18</v>
      </c>
      <c r="B21" s="11" t="s">
        <v>371</v>
      </c>
      <c r="C21" s="12" t="s">
        <v>407</v>
      </c>
      <c r="D21" s="11" t="s">
        <v>408</v>
      </c>
      <c r="E21" s="13">
        <v>79</v>
      </c>
      <c r="F21" s="13">
        <v>99</v>
      </c>
      <c r="G21" s="13">
        <v>91</v>
      </c>
      <c r="H21" s="13">
        <v>85</v>
      </c>
      <c r="I21" s="13">
        <v>66</v>
      </c>
      <c r="J21" s="13">
        <v>84</v>
      </c>
      <c r="K21" s="13">
        <v>65</v>
      </c>
      <c r="L21" s="13">
        <v>85</v>
      </c>
      <c r="M21" s="13">
        <v>64</v>
      </c>
      <c r="N21" s="13">
        <v>66</v>
      </c>
      <c r="O21" s="13">
        <v>97</v>
      </c>
      <c r="P21" s="13">
        <v>93</v>
      </c>
      <c r="Q21" s="13">
        <v>85</v>
      </c>
      <c r="R21" s="13">
        <v>95</v>
      </c>
      <c r="S21" s="13">
        <v>86</v>
      </c>
      <c r="T21" s="13">
        <v>86</v>
      </c>
      <c r="U21" s="13">
        <v>90</v>
      </c>
      <c r="V21" s="13">
        <v>75</v>
      </c>
      <c r="W21" s="13">
        <v>83</v>
      </c>
      <c r="X21" s="13">
        <v>78</v>
      </c>
      <c r="Y21" s="13">
        <v>79</v>
      </c>
      <c r="Z21" s="13">
        <v>75</v>
      </c>
      <c r="AA21" s="13">
        <v>94</v>
      </c>
      <c r="AB21" s="13">
        <v>85</v>
      </c>
      <c r="AC21" s="13">
        <v>75</v>
      </c>
      <c r="AD21" s="13">
        <v>97</v>
      </c>
      <c r="AE21" s="13">
        <v>88</v>
      </c>
      <c r="AF21" s="14">
        <v>92.5</v>
      </c>
      <c r="AG21" s="14">
        <v>59.5</v>
      </c>
      <c r="AH21" s="15">
        <v>82.3697478991597</v>
      </c>
      <c r="AI21" s="14">
        <v>68</v>
      </c>
      <c r="AJ21" s="14">
        <v>0</v>
      </c>
      <c r="AK21" s="14">
        <v>0.25</v>
      </c>
      <c r="AL21" s="15">
        <v>79.149</v>
      </c>
      <c r="AM21" s="16">
        <v>2.929</v>
      </c>
      <c r="AN21" s="14" t="s">
        <v>48</v>
      </c>
    </row>
    <row r="22" spans="1:41">
      <c r="A22" s="11">
        <v>19</v>
      </c>
      <c r="B22" s="11" t="s">
        <v>371</v>
      </c>
      <c r="C22" s="12" t="s">
        <v>409</v>
      </c>
      <c r="D22" s="11" t="s">
        <v>410</v>
      </c>
      <c r="E22" s="13">
        <v>79</v>
      </c>
      <c r="F22" s="13">
        <v>87</v>
      </c>
      <c r="G22" s="13">
        <v>88</v>
      </c>
      <c r="H22" s="13">
        <v>85</v>
      </c>
      <c r="I22" s="13">
        <v>82</v>
      </c>
      <c r="J22" s="13">
        <v>78</v>
      </c>
      <c r="K22" s="13">
        <v>60</v>
      </c>
      <c r="L22" s="13">
        <v>80</v>
      </c>
      <c r="M22" s="13">
        <v>69</v>
      </c>
      <c r="N22" s="13">
        <v>64</v>
      </c>
      <c r="O22" s="13">
        <v>77</v>
      </c>
      <c r="P22" s="13">
        <v>94</v>
      </c>
      <c r="Q22" s="13">
        <v>85</v>
      </c>
      <c r="R22" s="13">
        <v>85</v>
      </c>
      <c r="S22" s="13">
        <v>83</v>
      </c>
      <c r="T22" s="13">
        <v>79</v>
      </c>
      <c r="U22" s="13">
        <v>70</v>
      </c>
      <c r="V22" s="13">
        <v>84</v>
      </c>
      <c r="W22" s="13">
        <v>79</v>
      </c>
      <c r="X22" s="13">
        <v>84</v>
      </c>
      <c r="Y22" s="13">
        <v>83</v>
      </c>
      <c r="Z22" s="13">
        <v>75</v>
      </c>
      <c r="AA22" s="13">
        <v>76</v>
      </c>
      <c r="AB22" s="13">
        <v>85</v>
      </c>
      <c r="AC22" s="13">
        <v>75</v>
      </c>
      <c r="AD22" s="13">
        <v>92</v>
      </c>
      <c r="AE22" s="13">
        <v>94</v>
      </c>
      <c r="AF22" s="14">
        <v>93</v>
      </c>
      <c r="AG22" s="14">
        <v>59.5</v>
      </c>
      <c r="AH22" s="15">
        <v>79.0504201680672</v>
      </c>
      <c r="AI22" s="14">
        <v>62</v>
      </c>
      <c r="AJ22" s="14">
        <v>0</v>
      </c>
      <c r="AK22" s="14">
        <v>1.9</v>
      </c>
      <c r="AL22" s="15">
        <v>78.935</v>
      </c>
      <c r="AM22" s="16">
        <v>2.761</v>
      </c>
      <c r="AN22" s="14" t="s">
        <v>48</v>
      </c>
    </row>
    <row r="23" spans="1:41">
      <c r="A23" s="11">
        <v>20</v>
      </c>
      <c r="B23" s="11" t="s">
        <v>374</v>
      </c>
      <c r="C23" s="12" t="s">
        <v>411</v>
      </c>
      <c r="D23" s="11" t="s">
        <v>412</v>
      </c>
      <c r="E23" s="13">
        <v>79</v>
      </c>
      <c r="F23" s="13">
        <v>79</v>
      </c>
      <c r="G23" s="13">
        <v>92</v>
      </c>
      <c r="H23" s="13">
        <v>95</v>
      </c>
      <c r="I23" s="13">
        <v>84</v>
      </c>
      <c r="J23" s="13">
        <v>81</v>
      </c>
      <c r="K23" s="13">
        <v>75</v>
      </c>
      <c r="L23" s="13">
        <v>80</v>
      </c>
      <c r="M23" s="13">
        <v>64</v>
      </c>
      <c r="N23" s="13">
        <v>77</v>
      </c>
      <c r="O23" s="13">
        <v>99</v>
      </c>
      <c r="P23" s="13">
        <v>89</v>
      </c>
      <c r="Q23" s="13">
        <v>85</v>
      </c>
      <c r="R23" s="13">
        <v>95</v>
      </c>
      <c r="S23" s="13">
        <v>78</v>
      </c>
      <c r="T23" s="13">
        <v>79</v>
      </c>
      <c r="U23" s="13">
        <v>73</v>
      </c>
      <c r="V23" s="13">
        <v>68</v>
      </c>
      <c r="W23" s="13">
        <v>80</v>
      </c>
      <c r="X23" s="13">
        <v>90</v>
      </c>
      <c r="Y23" s="13">
        <v>82</v>
      </c>
      <c r="Z23" s="13">
        <v>75</v>
      </c>
      <c r="AA23" s="13">
        <v>88</v>
      </c>
      <c r="AB23" s="13">
        <v>85</v>
      </c>
      <c r="AC23" s="13">
        <v>75</v>
      </c>
      <c r="AD23" s="13">
        <v>90</v>
      </c>
      <c r="AE23" s="13">
        <v>86</v>
      </c>
      <c r="AF23" s="14">
        <v>88</v>
      </c>
      <c r="AG23" s="14">
        <v>59.5</v>
      </c>
      <c r="AH23" s="15">
        <v>81.5798319327731</v>
      </c>
      <c r="AI23" s="14">
        <v>77.8</v>
      </c>
      <c r="AJ23" s="14">
        <v>4</v>
      </c>
      <c r="AK23" s="14">
        <v>0</v>
      </c>
      <c r="AL23" s="15">
        <v>78.796</v>
      </c>
      <c r="AM23" s="16">
        <v>2.66</v>
      </c>
      <c r="AN23" s="14"/>
    </row>
    <row r="24" spans="1:41">
      <c r="A24" s="11">
        <v>21</v>
      </c>
      <c r="B24" s="11" t="s">
        <v>371</v>
      </c>
      <c r="C24" s="12" t="s">
        <v>413</v>
      </c>
      <c r="D24" s="11" t="s">
        <v>414</v>
      </c>
      <c r="E24" s="13">
        <v>84</v>
      </c>
      <c r="F24" s="13">
        <v>82</v>
      </c>
      <c r="G24" s="13">
        <v>86</v>
      </c>
      <c r="H24" s="13">
        <v>95</v>
      </c>
      <c r="I24" s="13">
        <v>77</v>
      </c>
      <c r="J24" s="13">
        <v>84</v>
      </c>
      <c r="K24" s="13">
        <v>85</v>
      </c>
      <c r="L24" s="13">
        <v>85</v>
      </c>
      <c r="M24" s="13">
        <v>65</v>
      </c>
      <c r="N24" s="13">
        <v>70</v>
      </c>
      <c r="O24" s="13">
        <v>90</v>
      </c>
      <c r="P24" s="13">
        <v>91</v>
      </c>
      <c r="Q24" s="13">
        <v>85</v>
      </c>
      <c r="R24" s="13">
        <v>85</v>
      </c>
      <c r="S24" s="13">
        <v>59</v>
      </c>
      <c r="T24" s="13">
        <v>82</v>
      </c>
      <c r="U24" s="13">
        <v>82</v>
      </c>
      <c r="V24" s="13">
        <v>74</v>
      </c>
      <c r="W24" s="13">
        <v>80</v>
      </c>
      <c r="X24" s="13">
        <v>91</v>
      </c>
      <c r="Y24" s="13">
        <v>88</v>
      </c>
      <c r="Z24" s="13">
        <v>95</v>
      </c>
      <c r="AA24" s="13">
        <v>83</v>
      </c>
      <c r="AB24" s="13">
        <v>85</v>
      </c>
      <c r="AC24" s="13">
        <v>75</v>
      </c>
      <c r="AD24" s="13">
        <v>90</v>
      </c>
      <c r="AE24" s="13">
        <v>88</v>
      </c>
      <c r="AF24" s="14">
        <v>89</v>
      </c>
      <c r="AG24" s="14">
        <v>59.5</v>
      </c>
      <c r="AH24" s="15">
        <v>82.2773109243697</v>
      </c>
      <c r="AI24" s="14">
        <v>66.8</v>
      </c>
      <c r="AJ24" s="14">
        <v>0</v>
      </c>
      <c r="AK24" s="14">
        <v>0</v>
      </c>
      <c r="AL24" s="15">
        <v>78.734</v>
      </c>
      <c r="AM24" s="16">
        <v>3.126</v>
      </c>
      <c r="AN24" s="14"/>
    </row>
    <row r="25" spans="1:41">
      <c r="A25" s="11">
        <v>22</v>
      </c>
      <c r="B25" s="11" t="s">
        <v>374</v>
      </c>
      <c r="C25" s="12" t="s">
        <v>415</v>
      </c>
      <c r="D25" s="11" t="s">
        <v>416</v>
      </c>
      <c r="E25" s="13">
        <v>73</v>
      </c>
      <c r="F25" s="13">
        <v>92</v>
      </c>
      <c r="G25" s="13">
        <v>82</v>
      </c>
      <c r="H25" s="13">
        <v>85</v>
      </c>
      <c r="I25" s="13">
        <v>78</v>
      </c>
      <c r="J25" s="13">
        <v>84</v>
      </c>
      <c r="K25" s="13">
        <v>72</v>
      </c>
      <c r="L25" s="13">
        <v>75</v>
      </c>
      <c r="M25" s="13">
        <v>58</v>
      </c>
      <c r="N25" s="13">
        <v>60</v>
      </c>
      <c r="O25" s="13">
        <v>96</v>
      </c>
      <c r="P25" s="13">
        <v>88</v>
      </c>
      <c r="Q25" s="13">
        <v>95</v>
      </c>
      <c r="R25" s="13">
        <v>95</v>
      </c>
      <c r="S25" s="13">
        <v>86</v>
      </c>
      <c r="T25" s="13">
        <v>82</v>
      </c>
      <c r="U25" s="13">
        <v>81</v>
      </c>
      <c r="V25" s="13">
        <v>91</v>
      </c>
      <c r="W25" s="13">
        <v>78</v>
      </c>
      <c r="X25" s="13">
        <v>78</v>
      </c>
      <c r="Y25" s="13">
        <v>89</v>
      </c>
      <c r="Z25" s="13">
        <v>75</v>
      </c>
      <c r="AA25" s="13">
        <v>83</v>
      </c>
      <c r="AB25" s="13">
        <v>95</v>
      </c>
      <c r="AC25" s="13">
        <v>80</v>
      </c>
      <c r="AD25" s="13">
        <v>93</v>
      </c>
      <c r="AE25" s="13">
        <v>92</v>
      </c>
      <c r="AF25" s="14">
        <v>92.5</v>
      </c>
      <c r="AG25" s="14">
        <v>59.5</v>
      </c>
      <c r="AH25" s="15">
        <v>81.1176470588235</v>
      </c>
      <c r="AI25" s="14">
        <v>69</v>
      </c>
      <c r="AJ25" s="14">
        <v>0</v>
      </c>
      <c r="AK25" s="14">
        <v>0</v>
      </c>
      <c r="AL25" s="15">
        <v>78.732</v>
      </c>
      <c r="AM25" s="16">
        <v>2.8</v>
      </c>
      <c r="AN25" s="14"/>
    </row>
    <row r="26" spans="1:41">
      <c r="A26" s="11">
        <v>23</v>
      </c>
      <c r="B26" s="11" t="s">
        <v>374</v>
      </c>
      <c r="C26" s="12" t="s">
        <v>417</v>
      </c>
      <c r="D26" s="11" t="s">
        <v>418</v>
      </c>
      <c r="E26" s="13">
        <v>79</v>
      </c>
      <c r="F26" s="13">
        <v>91</v>
      </c>
      <c r="G26" s="13">
        <v>78</v>
      </c>
      <c r="H26" s="13">
        <v>75</v>
      </c>
      <c r="I26" s="13">
        <v>81</v>
      </c>
      <c r="J26" s="13">
        <v>82</v>
      </c>
      <c r="K26" s="13">
        <v>85</v>
      </c>
      <c r="L26" s="13">
        <v>82</v>
      </c>
      <c r="M26" s="13">
        <v>72</v>
      </c>
      <c r="N26" s="13">
        <v>66</v>
      </c>
      <c r="O26" s="13">
        <v>84</v>
      </c>
      <c r="P26" s="13">
        <v>81</v>
      </c>
      <c r="Q26" s="13">
        <v>85</v>
      </c>
      <c r="R26" s="13">
        <v>95</v>
      </c>
      <c r="S26" s="13">
        <v>82</v>
      </c>
      <c r="T26" s="13">
        <v>82</v>
      </c>
      <c r="U26" s="13">
        <v>83</v>
      </c>
      <c r="V26" s="13">
        <v>93</v>
      </c>
      <c r="W26" s="13">
        <v>81</v>
      </c>
      <c r="X26" s="13">
        <v>80</v>
      </c>
      <c r="Y26" s="13">
        <v>91</v>
      </c>
      <c r="Z26" s="13">
        <v>85</v>
      </c>
      <c r="AA26" s="13">
        <v>75</v>
      </c>
      <c r="AB26" s="13">
        <v>95</v>
      </c>
      <c r="AC26" s="13">
        <v>75</v>
      </c>
      <c r="AD26" s="13">
        <v>88</v>
      </c>
      <c r="AE26" s="13">
        <v>89</v>
      </c>
      <c r="AF26" s="14">
        <v>88.5</v>
      </c>
      <c r="AG26" s="14">
        <v>59.5</v>
      </c>
      <c r="AH26" s="15">
        <v>81.6974789915966</v>
      </c>
      <c r="AI26" s="14">
        <v>70.2</v>
      </c>
      <c r="AJ26" s="14">
        <v>0</v>
      </c>
      <c r="AK26" s="14">
        <v>0</v>
      </c>
      <c r="AL26" s="15">
        <v>78.398</v>
      </c>
      <c r="AM26" s="16">
        <v>2.986</v>
      </c>
      <c r="AN26" s="14"/>
    </row>
    <row r="27" spans="1:41">
      <c r="A27" s="11">
        <v>24</v>
      </c>
      <c r="B27" s="11" t="s">
        <v>374</v>
      </c>
      <c r="C27" s="12" t="s">
        <v>419</v>
      </c>
      <c r="D27" s="11" t="s">
        <v>420</v>
      </c>
      <c r="E27" s="13">
        <v>75</v>
      </c>
      <c r="F27" s="13">
        <v>79</v>
      </c>
      <c r="G27" s="13">
        <v>93</v>
      </c>
      <c r="H27" s="13">
        <v>85</v>
      </c>
      <c r="I27" s="13">
        <v>67</v>
      </c>
      <c r="J27" s="13">
        <v>87</v>
      </c>
      <c r="K27" s="13">
        <v>79</v>
      </c>
      <c r="L27" s="13">
        <v>72</v>
      </c>
      <c r="M27" s="13">
        <v>82</v>
      </c>
      <c r="N27" s="13">
        <v>64</v>
      </c>
      <c r="O27" s="13">
        <v>98</v>
      </c>
      <c r="P27" s="13">
        <v>88</v>
      </c>
      <c r="Q27" s="13">
        <v>85</v>
      </c>
      <c r="R27" s="13">
        <v>95</v>
      </c>
      <c r="S27" s="13">
        <v>19</v>
      </c>
      <c r="T27" s="13">
        <v>85</v>
      </c>
      <c r="U27" s="13">
        <v>90</v>
      </c>
      <c r="V27" s="13">
        <v>81</v>
      </c>
      <c r="W27" s="13">
        <v>84</v>
      </c>
      <c r="X27" s="13">
        <v>86</v>
      </c>
      <c r="Y27" s="13">
        <v>90</v>
      </c>
      <c r="Z27" s="13">
        <v>85</v>
      </c>
      <c r="AA27" s="13">
        <v>81</v>
      </c>
      <c r="AB27" s="13">
        <v>95</v>
      </c>
      <c r="AC27" s="13">
        <v>75</v>
      </c>
      <c r="AD27" s="13">
        <v>89</v>
      </c>
      <c r="AE27" s="13">
        <v>91</v>
      </c>
      <c r="AF27" s="14">
        <v>90</v>
      </c>
      <c r="AG27" s="14">
        <v>59.5</v>
      </c>
      <c r="AH27" s="15">
        <v>80.9663865546218</v>
      </c>
      <c r="AI27" s="14">
        <v>67.4</v>
      </c>
      <c r="AJ27" s="14">
        <v>0</v>
      </c>
      <c r="AK27" s="14">
        <v>0.25</v>
      </c>
      <c r="AL27" s="15">
        <v>78.296</v>
      </c>
      <c r="AM27" s="16">
        <v>2.857</v>
      </c>
      <c r="AN27" s="14"/>
    </row>
    <row r="28" spans="1:41">
      <c r="A28" s="11">
        <v>25</v>
      </c>
      <c r="B28" s="11" t="s">
        <v>371</v>
      </c>
      <c r="C28" s="12" t="s">
        <v>421</v>
      </c>
      <c r="D28" s="11" t="s">
        <v>422</v>
      </c>
      <c r="E28" s="13">
        <v>81</v>
      </c>
      <c r="F28" s="13">
        <v>85</v>
      </c>
      <c r="G28" s="13">
        <v>77</v>
      </c>
      <c r="H28" s="13">
        <v>85</v>
      </c>
      <c r="I28" s="13">
        <v>68</v>
      </c>
      <c r="J28" s="13">
        <v>84</v>
      </c>
      <c r="K28" s="13">
        <v>77</v>
      </c>
      <c r="L28" s="13">
        <v>78</v>
      </c>
      <c r="M28" s="13">
        <v>64</v>
      </c>
      <c r="N28" s="13">
        <v>67</v>
      </c>
      <c r="O28" s="13">
        <v>87</v>
      </c>
      <c r="P28" s="13">
        <v>89</v>
      </c>
      <c r="Q28" s="13">
        <v>85</v>
      </c>
      <c r="R28" s="13">
        <v>95</v>
      </c>
      <c r="S28" s="13">
        <v>83</v>
      </c>
      <c r="T28" s="13">
        <v>86</v>
      </c>
      <c r="U28" s="13">
        <v>88</v>
      </c>
      <c r="V28" s="13">
        <v>90</v>
      </c>
      <c r="W28" s="13">
        <v>81</v>
      </c>
      <c r="X28" s="13">
        <v>74</v>
      </c>
      <c r="Y28" s="13">
        <v>78</v>
      </c>
      <c r="Z28" s="13">
        <v>95</v>
      </c>
      <c r="AA28" s="13">
        <v>75</v>
      </c>
      <c r="AB28" s="13">
        <v>85</v>
      </c>
      <c r="AC28" s="13">
        <v>73</v>
      </c>
      <c r="AD28" s="13">
        <v>91</v>
      </c>
      <c r="AE28" s="13">
        <v>89</v>
      </c>
      <c r="AF28" s="14">
        <v>90</v>
      </c>
      <c r="AG28" s="14">
        <v>59.5</v>
      </c>
      <c r="AH28" s="15">
        <v>80.6134453781513</v>
      </c>
      <c r="AI28" s="14">
        <v>68.3</v>
      </c>
      <c r="AJ28" s="14">
        <v>0</v>
      </c>
      <c r="AK28" s="14">
        <v>0.15</v>
      </c>
      <c r="AL28" s="15">
        <v>77.994</v>
      </c>
      <c r="AM28" s="16">
        <v>2.746</v>
      </c>
      <c r="AN28" s="14"/>
    </row>
    <row r="29" spans="1:41">
      <c r="A29" s="11">
        <v>26</v>
      </c>
      <c r="B29" s="11" t="s">
        <v>374</v>
      </c>
      <c r="C29" s="12" t="s">
        <v>423</v>
      </c>
      <c r="D29" s="11" t="s">
        <v>424</v>
      </c>
      <c r="E29" s="13">
        <v>71</v>
      </c>
      <c r="F29" s="13">
        <v>76</v>
      </c>
      <c r="G29" s="13">
        <v>84</v>
      </c>
      <c r="H29" s="13">
        <v>85</v>
      </c>
      <c r="I29" s="13">
        <v>58</v>
      </c>
      <c r="J29" s="13">
        <v>78</v>
      </c>
      <c r="K29" s="13">
        <v>71</v>
      </c>
      <c r="L29" s="13">
        <v>80</v>
      </c>
      <c r="M29" s="13">
        <v>66</v>
      </c>
      <c r="N29" s="13">
        <v>81</v>
      </c>
      <c r="O29" s="13">
        <v>97</v>
      </c>
      <c r="P29" s="13">
        <v>90</v>
      </c>
      <c r="Q29" s="13">
        <v>85</v>
      </c>
      <c r="R29" s="13">
        <v>95</v>
      </c>
      <c r="S29" s="13">
        <v>84</v>
      </c>
      <c r="T29" s="13">
        <v>85</v>
      </c>
      <c r="U29" s="13">
        <v>78</v>
      </c>
      <c r="V29" s="13">
        <v>71</v>
      </c>
      <c r="W29" s="13">
        <v>80</v>
      </c>
      <c r="X29" s="13">
        <v>79</v>
      </c>
      <c r="Y29" s="13">
        <v>81</v>
      </c>
      <c r="Z29" s="13">
        <v>75</v>
      </c>
      <c r="AA29" s="13">
        <v>71</v>
      </c>
      <c r="AB29" s="13">
        <v>85</v>
      </c>
      <c r="AC29" s="13">
        <v>70</v>
      </c>
      <c r="AD29" s="13">
        <v>91</v>
      </c>
      <c r="AE29" s="13">
        <v>92</v>
      </c>
      <c r="AF29" s="14">
        <v>91.5</v>
      </c>
      <c r="AG29" s="14">
        <v>59.5</v>
      </c>
      <c r="AH29" s="15">
        <v>78.8235294117647</v>
      </c>
      <c r="AI29" s="14">
        <v>78.2</v>
      </c>
      <c r="AJ29" s="14">
        <v>0</v>
      </c>
      <c r="AK29" s="14">
        <v>0.6</v>
      </c>
      <c r="AL29" s="15">
        <v>77.986</v>
      </c>
      <c r="AM29" s="16">
        <v>2.752</v>
      </c>
      <c r="AN29" s="14"/>
    </row>
    <row r="30" spans="1:41">
      <c r="A30" s="11">
        <v>27</v>
      </c>
      <c r="B30" s="11" t="s">
        <v>374</v>
      </c>
      <c r="C30" s="12" t="s">
        <v>425</v>
      </c>
      <c r="D30" s="11" t="s">
        <v>426</v>
      </c>
      <c r="E30" s="13">
        <v>73</v>
      </c>
      <c r="F30" s="13">
        <v>87</v>
      </c>
      <c r="G30" s="13">
        <v>77</v>
      </c>
      <c r="H30" s="13">
        <v>75</v>
      </c>
      <c r="I30" s="13">
        <v>85</v>
      </c>
      <c r="J30" s="13">
        <v>86</v>
      </c>
      <c r="K30" s="13">
        <v>73</v>
      </c>
      <c r="L30" s="13">
        <v>77</v>
      </c>
      <c r="M30" s="13">
        <v>73</v>
      </c>
      <c r="N30" s="13">
        <v>62</v>
      </c>
      <c r="O30" s="13">
        <v>96</v>
      </c>
      <c r="P30" s="13">
        <v>89</v>
      </c>
      <c r="Q30" s="13">
        <v>85</v>
      </c>
      <c r="R30" s="13">
        <v>85</v>
      </c>
      <c r="S30" s="13">
        <v>79</v>
      </c>
      <c r="T30" s="13">
        <v>81</v>
      </c>
      <c r="U30" s="13">
        <v>91</v>
      </c>
      <c r="V30" s="13">
        <v>86</v>
      </c>
      <c r="W30" s="13">
        <v>68</v>
      </c>
      <c r="X30" s="13">
        <v>87</v>
      </c>
      <c r="Y30" s="13">
        <v>79</v>
      </c>
      <c r="Z30" s="13">
        <v>85</v>
      </c>
      <c r="AA30" s="13">
        <v>87</v>
      </c>
      <c r="AB30" s="13">
        <v>95</v>
      </c>
      <c r="AC30" s="13">
        <v>75</v>
      </c>
      <c r="AD30" s="13">
        <v>88</v>
      </c>
      <c r="AE30" s="13">
        <v>88</v>
      </c>
      <c r="AF30" s="14">
        <v>88</v>
      </c>
      <c r="AG30" s="14">
        <v>59.5</v>
      </c>
      <c r="AH30" s="15">
        <v>81.0840336134454</v>
      </c>
      <c r="AI30" s="14">
        <v>68.5</v>
      </c>
      <c r="AJ30" s="14">
        <v>0</v>
      </c>
      <c r="AK30" s="14">
        <v>0</v>
      </c>
      <c r="AL30" s="15">
        <v>77.784</v>
      </c>
      <c r="AM30" s="16">
        <v>2.806</v>
      </c>
      <c r="AN30" s="14"/>
    </row>
    <row r="31" spans="1:41">
      <c r="A31" s="11">
        <v>28</v>
      </c>
      <c r="B31" s="11" t="s">
        <v>371</v>
      </c>
      <c r="C31" s="12" t="s">
        <v>427</v>
      </c>
      <c r="D31" s="11" t="s">
        <v>428</v>
      </c>
      <c r="E31" s="13">
        <v>83</v>
      </c>
      <c r="F31" s="13">
        <v>94</v>
      </c>
      <c r="G31" s="13">
        <v>88</v>
      </c>
      <c r="H31" s="13">
        <v>85</v>
      </c>
      <c r="I31" s="13">
        <v>79</v>
      </c>
      <c r="J31" s="13">
        <v>77</v>
      </c>
      <c r="K31" s="13">
        <v>79</v>
      </c>
      <c r="L31" s="13">
        <v>85</v>
      </c>
      <c r="M31" s="13">
        <v>73</v>
      </c>
      <c r="N31" s="13">
        <v>75</v>
      </c>
      <c r="O31" s="13">
        <v>98</v>
      </c>
      <c r="P31" s="13">
        <v>88</v>
      </c>
      <c r="Q31" s="13">
        <v>85</v>
      </c>
      <c r="R31" s="13">
        <v>95</v>
      </c>
      <c r="S31" s="13">
        <v>59</v>
      </c>
      <c r="T31" s="13">
        <v>82</v>
      </c>
      <c r="U31" s="13">
        <v>71</v>
      </c>
      <c r="V31" s="13">
        <v>88</v>
      </c>
      <c r="W31" s="13">
        <v>79</v>
      </c>
      <c r="X31" s="13">
        <v>85</v>
      </c>
      <c r="Y31" s="13">
        <v>66</v>
      </c>
      <c r="Z31" s="13">
        <v>75</v>
      </c>
      <c r="AA31" s="13">
        <v>74</v>
      </c>
      <c r="AB31" s="13">
        <v>85</v>
      </c>
      <c r="AC31" s="13">
        <v>75</v>
      </c>
      <c r="AD31" s="13">
        <v>92</v>
      </c>
      <c r="AE31" s="13">
        <v>87</v>
      </c>
      <c r="AF31" s="14">
        <v>89.5</v>
      </c>
      <c r="AG31" s="14">
        <v>59.5</v>
      </c>
      <c r="AH31" s="15">
        <v>80.1344537815126</v>
      </c>
      <c r="AI31" s="14">
        <v>75.1</v>
      </c>
      <c r="AJ31" s="14">
        <v>0</v>
      </c>
      <c r="AK31" s="14">
        <v>0</v>
      </c>
      <c r="AL31" s="15">
        <v>77.749</v>
      </c>
      <c r="AM31" s="16">
        <v>2.783</v>
      </c>
      <c r="AN31" s="14"/>
    </row>
    <row r="32" spans="1:41">
      <c r="A32" s="11">
        <v>29</v>
      </c>
      <c r="B32" s="11" t="s">
        <v>374</v>
      </c>
      <c r="C32" s="12" t="s">
        <v>429</v>
      </c>
      <c r="D32" s="11" t="s">
        <v>430</v>
      </c>
      <c r="E32" s="13">
        <v>79</v>
      </c>
      <c r="F32" s="13">
        <v>89</v>
      </c>
      <c r="G32" s="13">
        <v>82</v>
      </c>
      <c r="H32" s="13">
        <v>75</v>
      </c>
      <c r="I32" s="13">
        <v>74</v>
      </c>
      <c r="J32" s="13">
        <v>76</v>
      </c>
      <c r="K32" s="13">
        <v>79</v>
      </c>
      <c r="L32" s="13">
        <v>80</v>
      </c>
      <c r="M32" s="13">
        <v>73</v>
      </c>
      <c r="N32" s="13">
        <v>76</v>
      </c>
      <c r="O32" s="13">
        <v>96</v>
      </c>
      <c r="P32" s="13">
        <v>79</v>
      </c>
      <c r="Q32" s="13">
        <v>85</v>
      </c>
      <c r="R32" s="13">
        <v>85</v>
      </c>
      <c r="S32" s="13">
        <v>82</v>
      </c>
      <c r="T32" s="13">
        <v>80</v>
      </c>
      <c r="U32" s="13">
        <v>87</v>
      </c>
      <c r="V32" s="13">
        <v>86</v>
      </c>
      <c r="W32" s="13">
        <v>81</v>
      </c>
      <c r="X32" s="13">
        <v>69</v>
      </c>
      <c r="Y32" s="13">
        <v>84</v>
      </c>
      <c r="Z32" s="13">
        <v>75</v>
      </c>
      <c r="AA32" s="13">
        <v>81</v>
      </c>
      <c r="AB32" s="13">
        <v>95</v>
      </c>
      <c r="AC32" s="13">
        <v>75</v>
      </c>
      <c r="AD32" s="13">
        <v>85</v>
      </c>
      <c r="AE32" s="13">
        <v>88</v>
      </c>
      <c r="AF32" s="14">
        <v>86.5</v>
      </c>
      <c r="AG32" s="14">
        <v>59.5</v>
      </c>
      <c r="AH32" s="15">
        <v>80.6638655462185</v>
      </c>
      <c r="AI32" s="14">
        <v>77.1</v>
      </c>
      <c r="AJ32" s="14">
        <v>2</v>
      </c>
      <c r="AK32" s="14">
        <v>0</v>
      </c>
      <c r="AL32" s="15">
        <v>77.72</v>
      </c>
      <c r="AM32" s="16">
        <v>2.847</v>
      </c>
      <c r="AN32" s="14"/>
    </row>
    <row r="33" spans="1:41">
      <c r="A33" s="11">
        <v>30</v>
      </c>
      <c r="B33" s="11" t="s">
        <v>371</v>
      </c>
      <c r="C33" s="12" t="s">
        <v>431</v>
      </c>
      <c r="D33" s="11" t="s">
        <v>432</v>
      </c>
      <c r="E33" s="13">
        <v>79</v>
      </c>
      <c r="F33" s="13">
        <v>82</v>
      </c>
      <c r="G33" s="13">
        <v>88</v>
      </c>
      <c r="H33" s="13">
        <v>75</v>
      </c>
      <c r="I33" s="13">
        <v>70</v>
      </c>
      <c r="J33" s="13">
        <v>79</v>
      </c>
      <c r="K33" s="13">
        <v>71</v>
      </c>
      <c r="L33" s="13">
        <v>81</v>
      </c>
      <c r="M33" s="13">
        <v>62</v>
      </c>
      <c r="N33" s="13">
        <v>84</v>
      </c>
      <c r="O33" s="13">
        <v>82</v>
      </c>
      <c r="P33" s="13">
        <v>93</v>
      </c>
      <c r="Q33" s="13">
        <v>85</v>
      </c>
      <c r="R33" s="13">
        <v>95</v>
      </c>
      <c r="S33" s="13">
        <v>86</v>
      </c>
      <c r="T33" s="13">
        <v>78</v>
      </c>
      <c r="U33" s="13">
        <v>86</v>
      </c>
      <c r="V33" s="13">
        <v>71</v>
      </c>
      <c r="W33" s="13">
        <v>81</v>
      </c>
      <c r="X33" s="13">
        <v>77</v>
      </c>
      <c r="Y33" s="13">
        <v>60</v>
      </c>
      <c r="Z33" s="13">
        <v>65</v>
      </c>
      <c r="AA33" s="13">
        <v>96</v>
      </c>
      <c r="AB33" s="13">
        <v>85</v>
      </c>
      <c r="AC33" s="13">
        <v>75</v>
      </c>
      <c r="AD33" s="13">
        <v>90</v>
      </c>
      <c r="AE33" s="13">
        <v>90</v>
      </c>
      <c r="AF33" s="14">
        <v>90</v>
      </c>
      <c r="AG33" s="14">
        <v>59.5</v>
      </c>
      <c r="AH33" s="15">
        <v>79.5126050420168</v>
      </c>
      <c r="AI33" s="14">
        <v>77.8</v>
      </c>
      <c r="AJ33" s="14">
        <v>0</v>
      </c>
      <c r="AK33" s="14">
        <v>0</v>
      </c>
      <c r="AL33" s="15">
        <v>77.549</v>
      </c>
      <c r="AM33" s="16">
        <v>2.868</v>
      </c>
      <c r="AN33" s="14"/>
    </row>
    <row r="34" spans="1:41">
      <c r="A34" s="11">
        <v>31</v>
      </c>
      <c r="B34" s="11" t="s">
        <v>371</v>
      </c>
      <c r="C34" s="12" t="s">
        <v>433</v>
      </c>
      <c r="D34" s="11" t="s">
        <v>434</v>
      </c>
      <c r="E34" s="13">
        <v>79</v>
      </c>
      <c r="F34" s="13">
        <v>94</v>
      </c>
      <c r="G34" s="13">
        <v>89</v>
      </c>
      <c r="H34" s="13">
        <v>85</v>
      </c>
      <c r="I34" s="13">
        <v>72</v>
      </c>
      <c r="J34" s="13">
        <v>83</v>
      </c>
      <c r="K34" s="13">
        <v>70</v>
      </c>
      <c r="L34" s="13">
        <v>82</v>
      </c>
      <c r="M34" s="13">
        <v>65</v>
      </c>
      <c r="N34" s="13">
        <v>62</v>
      </c>
      <c r="O34" s="13">
        <v>98</v>
      </c>
      <c r="P34" s="13">
        <v>89</v>
      </c>
      <c r="Q34" s="13">
        <v>85</v>
      </c>
      <c r="R34" s="13">
        <v>85</v>
      </c>
      <c r="S34" s="13">
        <v>59</v>
      </c>
      <c r="T34" s="13">
        <v>78</v>
      </c>
      <c r="U34" s="13">
        <v>81</v>
      </c>
      <c r="V34" s="13">
        <v>85</v>
      </c>
      <c r="W34" s="13">
        <v>82</v>
      </c>
      <c r="X34" s="13">
        <v>77</v>
      </c>
      <c r="Y34" s="13">
        <v>65</v>
      </c>
      <c r="Z34" s="13">
        <v>85</v>
      </c>
      <c r="AA34" s="13">
        <v>73</v>
      </c>
      <c r="AB34" s="13">
        <v>85</v>
      </c>
      <c r="AC34" s="13">
        <v>73</v>
      </c>
      <c r="AD34" s="13">
        <v>82</v>
      </c>
      <c r="AE34" s="13">
        <v>94</v>
      </c>
      <c r="AF34" s="14">
        <v>88</v>
      </c>
      <c r="AG34" s="14">
        <v>59.5</v>
      </c>
      <c r="AH34" s="15">
        <v>78.563025210084</v>
      </c>
      <c r="AI34" s="14">
        <v>98.5</v>
      </c>
      <c r="AJ34" s="14">
        <v>0</v>
      </c>
      <c r="AK34" s="14">
        <v>0</v>
      </c>
      <c r="AL34" s="15">
        <v>77.519</v>
      </c>
      <c r="AM34" s="16">
        <v>2.611</v>
      </c>
      <c r="AN34" s="14"/>
    </row>
    <row r="35" ht="15" spans="1:41">
      <c r="A35" s="17">
        <v>32</v>
      </c>
      <c r="B35" s="17" t="s">
        <v>371</v>
      </c>
      <c r="C35" s="18" t="s">
        <v>435</v>
      </c>
      <c r="D35" s="17" t="s">
        <v>436</v>
      </c>
      <c r="E35" s="19">
        <v>77</v>
      </c>
      <c r="F35" s="19">
        <v>89</v>
      </c>
      <c r="G35" s="19">
        <v>85</v>
      </c>
      <c r="H35" s="19">
        <v>75</v>
      </c>
      <c r="I35" s="19">
        <v>67</v>
      </c>
      <c r="J35" s="19">
        <v>81</v>
      </c>
      <c r="K35" s="19">
        <v>78</v>
      </c>
      <c r="L35" s="19">
        <v>84</v>
      </c>
      <c r="M35" s="19">
        <v>77</v>
      </c>
      <c r="N35" s="19">
        <v>75</v>
      </c>
      <c r="O35" s="19">
        <v>97</v>
      </c>
      <c r="P35" s="19">
        <v>91</v>
      </c>
      <c r="Q35" s="19">
        <v>95</v>
      </c>
      <c r="R35" s="19">
        <v>85</v>
      </c>
      <c r="S35" s="19">
        <v>82</v>
      </c>
      <c r="T35" s="19">
        <v>82</v>
      </c>
      <c r="U35" s="19">
        <v>77</v>
      </c>
      <c r="V35" s="19">
        <v>75</v>
      </c>
      <c r="W35" s="19">
        <v>81</v>
      </c>
      <c r="X35" s="19">
        <v>73</v>
      </c>
      <c r="Y35" s="19">
        <v>60</v>
      </c>
      <c r="Z35" s="19">
        <v>75</v>
      </c>
      <c r="AA35" s="19">
        <v>83</v>
      </c>
      <c r="AB35" s="19">
        <v>75</v>
      </c>
      <c r="AC35" s="19">
        <v>73</v>
      </c>
      <c r="AD35" s="19">
        <v>94</v>
      </c>
      <c r="AE35" s="19">
        <v>88</v>
      </c>
      <c r="AF35" s="20">
        <v>91</v>
      </c>
      <c r="AG35" s="20">
        <v>59.5</v>
      </c>
      <c r="AH35" s="21">
        <v>79.5210084033613</v>
      </c>
      <c r="AI35" s="20">
        <v>70.3</v>
      </c>
      <c r="AJ35" s="20">
        <v>0</v>
      </c>
      <c r="AK35" s="20">
        <v>0</v>
      </c>
      <c r="AL35" s="21">
        <v>77.38</v>
      </c>
      <c r="AM35" s="22">
        <v>2.97</v>
      </c>
      <c r="AN35" s="20"/>
      <c r="AO35" s="23" t="s">
        <v>105</v>
      </c>
    </row>
    <row r="36" ht="15" spans="1:41">
      <c r="A36" s="24">
        <v>33</v>
      </c>
      <c r="B36" s="24" t="s">
        <v>374</v>
      </c>
      <c r="C36" s="25" t="s">
        <v>437</v>
      </c>
      <c r="D36" s="24" t="s">
        <v>438</v>
      </c>
      <c r="E36" s="26">
        <v>77</v>
      </c>
      <c r="F36" s="26">
        <v>93</v>
      </c>
      <c r="G36" s="26">
        <v>90</v>
      </c>
      <c r="H36" s="26">
        <v>85</v>
      </c>
      <c r="I36" s="26">
        <v>64</v>
      </c>
      <c r="J36" s="26">
        <v>85</v>
      </c>
      <c r="K36" s="26">
        <v>72</v>
      </c>
      <c r="L36" s="26">
        <v>86</v>
      </c>
      <c r="M36" s="26">
        <v>83</v>
      </c>
      <c r="N36" s="26">
        <v>66</v>
      </c>
      <c r="O36" s="26">
        <v>98</v>
      </c>
      <c r="P36" s="26">
        <v>90</v>
      </c>
      <c r="Q36" s="26">
        <v>85</v>
      </c>
      <c r="R36" s="26">
        <v>85</v>
      </c>
      <c r="S36" s="26">
        <v>80</v>
      </c>
      <c r="T36" s="26">
        <v>82</v>
      </c>
      <c r="U36" s="26">
        <v>87</v>
      </c>
      <c r="V36" s="26">
        <v>86</v>
      </c>
      <c r="W36" s="26">
        <v>80</v>
      </c>
      <c r="X36" s="26">
        <v>79</v>
      </c>
      <c r="Y36" s="26">
        <v>66</v>
      </c>
      <c r="Z36" s="26">
        <v>75</v>
      </c>
      <c r="AA36" s="26">
        <v>67</v>
      </c>
      <c r="AB36" s="26">
        <v>85</v>
      </c>
      <c r="AC36" s="26">
        <v>75</v>
      </c>
      <c r="AD36" s="26">
        <v>87</v>
      </c>
      <c r="AE36" s="26">
        <v>87</v>
      </c>
      <c r="AF36" s="27">
        <v>87</v>
      </c>
      <c r="AG36" s="27">
        <v>59.5</v>
      </c>
      <c r="AH36" s="28">
        <v>80.3529411764706</v>
      </c>
      <c r="AI36" s="27">
        <v>69.4</v>
      </c>
      <c r="AJ36" s="27">
        <v>4</v>
      </c>
      <c r="AK36" s="27">
        <v>0</v>
      </c>
      <c r="AL36" s="28">
        <v>77.317</v>
      </c>
      <c r="AM36" s="29">
        <v>2.752</v>
      </c>
      <c r="AN36" s="27"/>
    </row>
    <row r="37" spans="1:41">
      <c r="A37" s="11">
        <v>34</v>
      </c>
      <c r="B37" s="11" t="s">
        <v>374</v>
      </c>
      <c r="C37" s="12" t="s">
        <v>439</v>
      </c>
      <c r="D37" s="11" t="s">
        <v>440</v>
      </c>
      <c r="E37" s="13">
        <v>77</v>
      </c>
      <c r="F37" s="13">
        <v>84</v>
      </c>
      <c r="G37" s="13">
        <v>64</v>
      </c>
      <c r="H37" s="13">
        <v>75</v>
      </c>
      <c r="I37" s="13">
        <v>81</v>
      </c>
      <c r="J37" s="13">
        <v>91</v>
      </c>
      <c r="K37" s="13">
        <v>78</v>
      </c>
      <c r="L37" s="13">
        <v>81</v>
      </c>
      <c r="M37" s="13">
        <v>75</v>
      </c>
      <c r="N37" s="13">
        <v>61</v>
      </c>
      <c r="O37" s="13">
        <v>68</v>
      </c>
      <c r="P37" s="13">
        <v>84</v>
      </c>
      <c r="Q37" s="13">
        <v>85</v>
      </c>
      <c r="R37" s="13">
        <v>75</v>
      </c>
      <c r="S37" s="13">
        <v>84</v>
      </c>
      <c r="T37" s="13">
        <v>82</v>
      </c>
      <c r="U37" s="13">
        <v>77</v>
      </c>
      <c r="V37" s="13">
        <v>78</v>
      </c>
      <c r="W37" s="13">
        <v>63</v>
      </c>
      <c r="X37" s="13">
        <v>81</v>
      </c>
      <c r="Y37" s="13">
        <v>90</v>
      </c>
      <c r="Z37" s="13">
        <v>75</v>
      </c>
      <c r="AA37" s="13">
        <v>93</v>
      </c>
      <c r="AB37" s="13">
        <v>95</v>
      </c>
      <c r="AC37" s="13">
        <v>75</v>
      </c>
      <c r="AD37" s="13">
        <v>90</v>
      </c>
      <c r="AE37" s="13">
        <v>91</v>
      </c>
      <c r="AF37" s="14">
        <v>90.5</v>
      </c>
      <c r="AG37" s="14">
        <v>59.5</v>
      </c>
      <c r="AH37" s="15">
        <v>78.9579831932773</v>
      </c>
      <c r="AI37" s="14">
        <v>62</v>
      </c>
      <c r="AJ37" s="14">
        <v>4</v>
      </c>
      <c r="AK37" s="14">
        <v>0.6</v>
      </c>
      <c r="AL37" s="15">
        <v>77.271</v>
      </c>
      <c r="AM37" s="16">
        <v>2.456</v>
      </c>
      <c r="AN37" s="14"/>
    </row>
    <row r="38" spans="1:41">
      <c r="A38" s="11">
        <v>35</v>
      </c>
      <c r="B38" s="11" t="s">
        <v>374</v>
      </c>
      <c r="C38" s="12" t="s">
        <v>441</v>
      </c>
      <c r="D38" s="11" t="s">
        <v>442</v>
      </c>
      <c r="E38" s="13">
        <v>82</v>
      </c>
      <c r="F38" s="13">
        <v>84</v>
      </c>
      <c r="G38" s="13">
        <v>90</v>
      </c>
      <c r="H38" s="13">
        <v>85</v>
      </c>
      <c r="I38" s="13">
        <v>74</v>
      </c>
      <c r="J38" s="13">
        <v>78</v>
      </c>
      <c r="K38" s="13">
        <v>78</v>
      </c>
      <c r="L38" s="13">
        <v>77</v>
      </c>
      <c r="M38" s="13">
        <v>61</v>
      </c>
      <c r="N38" s="13">
        <v>65</v>
      </c>
      <c r="O38" s="13">
        <v>95</v>
      </c>
      <c r="P38" s="13">
        <v>89</v>
      </c>
      <c r="Q38" s="13">
        <v>85</v>
      </c>
      <c r="R38" s="13">
        <v>85</v>
      </c>
      <c r="S38" s="13">
        <v>85</v>
      </c>
      <c r="T38" s="13">
        <v>78</v>
      </c>
      <c r="U38" s="13">
        <v>85</v>
      </c>
      <c r="V38" s="13">
        <v>83</v>
      </c>
      <c r="W38" s="13">
        <v>77</v>
      </c>
      <c r="X38" s="13">
        <v>83</v>
      </c>
      <c r="Y38" s="13">
        <v>72</v>
      </c>
      <c r="Z38" s="13">
        <v>85</v>
      </c>
      <c r="AA38" s="13">
        <v>86</v>
      </c>
      <c r="AB38" s="13">
        <v>95</v>
      </c>
      <c r="AC38" s="13">
        <v>75</v>
      </c>
      <c r="AD38" s="13">
        <v>87</v>
      </c>
      <c r="AE38" s="13">
        <v>87</v>
      </c>
      <c r="AF38" s="14">
        <v>87</v>
      </c>
      <c r="AG38" s="14">
        <v>59.5</v>
      </c>
      <c r="AH38" s="15">
        <v>80.672268907563</v>
      </c>
      <c r="AI38" s="14">
        <v>62.9</v>
      </c>
      <c r="AJ38" s="14">
        <v>2</v>
      </c>
      <c r="AK38" s="14">
        <v>0</v>
      </c>
      <c r="AL38" s="15">
        <v>77.116</v>
      </c>
      <c r="AM38" s="16">
        <v>2.573</v>
      </c>
      <c r="AN38" s="14"/>
    </row>
    <row r="39" spans="1:41">
      <c r="A39" s="11">
        <v>36</v>
      </c>
      <c r="B39" s="11" t="s">
        <v>374</v>
      </c>
      <c r="C39" s="12" t="s">
        <v>443</v>
      </c>
      <c r="D39" s="11" t="s">
        <v>444</v>
      </c>
      <c r="E39" s="13">
        <v>79</v>
      </c>
      <c r="F39" s="13">
        <v>86</v>
      </c>
      <c r="G39" s="13">
        <v>89</v>
      </c>
      <c r="H39" s="13">
        <v>75</v>
      </c>
      <c r="I39" s="13">
        <v>80</v>
      </c>
      <c r="J39" s="13">
        <v>89</v>
      </c>
      <c r="K39" s="13">
        <v>60</v>
      </c>
      <c r="L39" s="13">
        <v>81</v>
      </c>
      <c r="M39" s="13">
        <v>73</v>
      </c>
      <c r="N39" s="13">
        <v>80</v>
      </c>
      <c r="O39" s="13">
        <v>96</v>
      </c>
      <c r="P39" s="13">
        <v>88</v>
      </c>
      <c r="Q39" s="13">
        <v>65</v>
      </c>
      <c r="R39" s="13">
        <v>85</v>
      </c>
      <c r="S39" s="13">
        <v>81</v>
      </c>
      <c r="T39" s="13">
        <v>83</v>
      </c>
      <c r="U39" s="13">
        <v>90</v>
      </c>
      <c r="V39" s="13">
        <v>85</v>
      </c>
      <c r="W39" s="13">
        <v>78</v>
      </c>
      <c r="X39" s="13">
        <v>86</v>
      </c>
      <c r="Y39" s="13">
        <v>70</v>
      </c>
      <c r="Z39" s="13">
        <v>65</v>
      </c>
      <c r="AA39" s="13">
        <v>82</v>
      </c>
      <c r="AB39" s="13">
        <v>95</v>
      </c>
      <c r="AC39" s="13">
        <v>75</v>
      </c>
      <c r="AD39" s="13">
        <v>86</v>
      </c>
      <c r="AE39" s="13">
        <v>87</v>
      </c>
      <c r="AF39" s="14">
        <v>86.5</v>
      </c>
      <c r="AG39" s="14">
        <v>59.5</v>
      </c>
      <c r="AH39" s="15">
        <v>80.2773109243697</v>
      </c>
      <c r="AI39" s="14">
        <v>69.6</v>
      </c>
      <c r="AJ39" s="14">
        <v>2</v>
      </c>
      <c r="AK39" s="14">
        <v>0</v>
      </c>
      <c r="AL39" s="15">
        <v>77.074</v>
      </c>
      <c r="AM39" s="16">
        <v>3.167</v>
      </c>
      <c r="AN39" s="14"/>
    </row>
    <row r="40" spans="1:41">
      <c r="A40" s="11">
        <v>37</v>
      </c>
      <c r="B40" s="11" t="s">
        <v>371</v>
      </c>
      <c r="C40" s="12" t="s">
        <v>445</v>
      </c>
      <c r="D40" s="11" t="s">
        <v>446</v>
      </c>
      <c r="E40" s="13">
        <v>79</v>
      </c>
      <c r="F40" s="13">
        <v>92</v>
      </c>
      <c r="G40" s="13">
        <v>80</v>
      </c>
      <c r="H40" s="13">
        <v>65</v>
      </c>
      <c r="I40" s="13">
        <v>78</v>
      </c>
      <c r="J40" s="13">
        <v>79</v>
      </c>
      <c r="K40" s="13">
        <v>73</v>
      </c>
      <c r="L40" s="13">
        <v>70</v>
      </c>
      <c r="M40" s="13">
        <v>64</v>
      </c>
      <c r="N40" s="13">
        <v>66</v>
      </c>
      <c r="O40" s="13">
        <v>79</v>
      </c>
      <c r="P40" s="13">
        <v>84</v>
      </c>
      <c r="Q40" s="13">
        <v>85</v>
      </c>
      <c r="R40" s="13">
        <v>95</v>
      </c>
      <c r="S40" s="13">
        <v>82</v>
      </c>
      <c r="T40" s="13">
        <v>82</v>
      </c>
      <c r="U40" s="13">
        <v>73</v>
      </c>
      <c r="V40" s="13">
        <v>88</v>
      </c>
      <c r="W40" s="13">
        <v>76</v>
      </c>
      <c r="X40" s="13">
        <v>81</v>
      </c>
      <c r="Y40" s="13">
        <v>90</v>
      </c>
      <c r="Z40" s="13">
        <v>85</v>
      </c>
      <c r="AA40" s="13">
        <v>75</v>
      </c>
      <c r="AB40" s="13">
        <v>95</v>
      </c>
      <c r="AC40" s="13">
        <v>75</v>
      </c>
      <c r="AD40" s="13">
        <v>94</v>
      </c>
      <c r="AE40" s="13">
        <v>90</v>
      </c>
      <c r="AF40" s="14">
        <v>92</v>
      </c>
      <c r="AG40" s="14">
        <v>59.5</v>
      </c>
      <c r="AH40" s="15">
        <v>78.5546218487395</v>
      </c>
      <c r="AI40" s="14">
        <v>67.1</v>
      </c>
      <c r="AJ40" s="14">
        <v>0</v>
      </c>
      <c r="AK40" s="14">
        <v>0.15</v>
      </c>
      <c r="AL40" s="15">
        <v>76.893</v>
      </c>
      <c r="AM40" s="16">
        <v>3.022</v>
      </c>
      <c r="AN40" s="14"/>
    </row>
    <row r="41" spans="1:41">
      <c r="A41" s="11">
        <v>38</v>
      </c>
      <c r="B41" s="11" t="s">
        <v>371</v>
      </c>
      <c r="C41" s="12" t="s">
        <v>447</v>
      </c>
      <c r="D41" s="11" t="s">
        <v>448</v>
      </c>
      <c r="E41" s="13">
        <v>77</v>
      </c>
      <c r="F41" s="13">
        <v>84</v>
      </c>
      <c r="G41" s="13">
        <v>82</v>
      </c>
      <c r="H41" s="13">
        <v>85</v>
      </c>
      <c r="I41" s="13">
        <v>80</v>
      </c>
      <c r="J41" s="13">
        <v>72</v>
      </c>
      <c r="K41" s="13">
        <v>82</v>
      </c>
      <c r="L41" s="13">
        <v>77</v>
      </c>
      <c r="M41" s="13">
        <v>71</v>
      </c>
      <c r="N41" s="13">
        <v>77</v>
      </c>
      <c r="O41" s="13">
        <v>82</v>
      </c>
      <c r="P41" s="13">
        <v>81</v>
      </c>
      <c r="Q41" s="13">
        <v>85</v>
      </c>
      <c r="R41" s="13">
        <v>85</v>
      </c>
      <c r="S41" s="13">
        <v>91</v>
      </c>
      <c r="T41" s="13">
        <v>86</v>
      </c>
      <c r="U41" s="13">
        <v>86</v>
      </c>
      <c r="V41" s="13">
        <v>78</v>
      </c>
      <c r="W41" s="13">
        <v>81</v>
      </c>
      <c r="X41" s="13">
        <v>76</v>
      </c>
      <c r="Y41" s="13">
        <v>83</v>
      </c>
      <c r="Z41" s="13">
        <v>50</v>
      </c>
      <c r="AA41" s="13">
        <v>86</v>
      </c>
      <c r="AB41" s="13">
        <v>85</v>
      </c>
      <c r="AC41" s="13">
        <v>75</v>
      </c>
      <c r="AD41" s="13">
        <v>90</v>
      </c>
      <c r="AE41" s="13">
        <v>88</v>
      </c>
      <c r="AF41" s="14">
        <v>89</v>
      </c>
      <c r="AG41" s="14">
        <v>59.5</v>
      </c>
      <c r="AH41" s="15">
        <v>79.781512605042</v>
      </c>
      <c r="AI41" s="14">
        <v>60.9</v>
      </c>
      <c r="AJ41" s="14">
        <v>0</v>
      </c>
      <c r="AK41" s="14">
        <v>0</v>
      </c>
      <c r="AL41" s="15">
        <v>76.692</v>
      </c>
      <c r="AM41" s="16">
        <v>2.625</v>
      </c>
      <c r="AN41" s="14"/>
    </row>
    <row r="42" spans="1:41">
      <c r="A42" s="11">
        <v>39</v>
      </c>
      <c r="B42" s="11" t="s">
        <v>374</v>
      </c>
      <c r="C42" s="12" t="s">
        <v>449</v>
      </c>
      <c r="D42" s="11" t="s">
        <v>450</v>
      </c>
      <c r="E42" s="13">
        <v>79</v>
      </c>
      <c r="F42" s="13">
        <v>94</v>
      </c>
      <c r="G42" s="13">
        <v>67</v>
      </c>
      <c r="H42" s="13">
        <v>65</v>
      </c>
      <c r="I42" s="13">
        <v>79</v>
      </c>
      <c r="J42" s="13">
        <v>85</v>
      </c>
      <c r="K42" s="13">
        <v>81</v>
      </c>
      <c r="L42" s="13">
        <v>82</v>
      </c>
      <c r="M42" s="13">
        <v>64</v>
      </c>
      <c r="N42" s="13">
        <v>61</v>
      </c>
      <c r="O42" s="13">
        <v>95</v>
      </c>
      <c r="P42" s="13">
        <v>86</v>
      </c>
      <c r="Q42" s="13">
        <v>95</v>
      </c>
      <c r="R42" s="13">
        <v>85</v>
      </c>
      <c r="S42" s="13">
        <v>78</v>
      </c>
      <c r="T42" s="13">
        <v>81</v>
      </c>
      <c r="U42" s="13">
        <v>87</v>
      </c>
      <c r="V42" s="13">
        <v>84</v>
      </c>
      <c r="W42" s="13">
        <v>78</v>
      </c>
      <c r="X42" s="13">
        <v>78</v>
      </c>
      <c r="Y42" s="13">
        <v>89</v>
      </c>
      <c r="Z42" s="13">
        <v>85</v>
      </c>
      <c r="AA42" s="13">
        <v>84</v>
      </c>
      <c r="AB42" s="13">
        <v>85</v>
      </c>
      <c r="AC42" s="13">
        <v>78</v>
      </c>
      <c r="AD42" s="13">
        <v>83</v>
      </c>
      <c r="AE42" s="13">
        <v>87</v>
      </c>
      <c r="AF42" s="14">
        <v>85</v>
      </c>
      <c r="AG42" s="14">
        <v>59.5</v>
      </c>
      <c r="AH42" s="15">
        <v>80.5798319327731</v>
      </c>
      <c r="AI42" s="14">
        <v>65.1</v>
      </c>
      <c r="AJ42" s="14">
        <v>0</v>
      </c>
      <c r="AK42" s="14">
        <v>0</v>
      </c>
      <c r="AL42" s="15">
        <v>76.661</v>
      </c>
      <c r="AM42" s="16">
        <v>2.678</v>
      </c>
      <c r="AN42" s="14"/>
    </row>
    <row r="43" spans="1:41">
      <c r="A43" s="11">
        <v>40</v>
      </c>
      <c r="B43" s="11" t="s">
        <v>374</v>
      </c>
      <c r="C43" s="12" t="s">
        <v>451</v>
      </c>
      <c r="D43" s="11" t="s">
        <v>452</v>
      </c>
      <c r="E43" s="13">
        <v>78</v>
      </c>
      <c r="F43" s="13">
        <v>78</v>
      </c>
      <c r="G43" s="13">
        <v>85</v>
      </c>
      <c r="H43" s="13">
        <v>65</v>
      </c>
      <c r="I43" s="13">
        <v>77</v>
      </c>
      <c r="J43" s="13">
        <v>89</v>
      </c>
      <c r="K43" s="13">
        <v>83</v>
      </c>
      <c r="L43" s="13">
        <v>81</v>
      </c>
      <c r="M43" s="13">
        <v>73</v>
      </c>
      <c r="N43" s="13">
        <v>62</v>
      </c>
      <c r="O43" s="13">
        <v>98</v>
      </c>
      <c r="P43" s="13">
        <v>87</v>
      </c>
      <c r="Q43" s="13">
        <v>85</v>
      </c>
      <c r="R43" s="13">
        <v>85</v>
      </c>
      <c r="S43" s="13">
        <v>82</v>
      </c>
      <c r="T43" s="13">
        <v>78</v>
      </c>
      <c r="U43" s="13">
        <v>87</v>
      </c>
      <c r="V43" s="13">
        <v>77</v>
      </c>
      <c r="W43" s="13">
        <v>81</v>
      </c>
      <c r="X43" s="13">
        <v>84</v>
      </c>
      <c r="Y43" s="13">
        <v>78</v>
      </c>
      <c r="Z43" s="13">
        <v>75</v>
      </c>
      <c r="AA43" s="13">
        <v>82</v>
      </c>
      <c r="AB43" s="13">
        <v>85</v>
      </c>
      <c r="AC43" s="13">
        <v>75</v>
      </c>
      <c r="AD43" s="13">
        <v>87</v>
      </c>
      <c r="AE43" s="13">
        <v>86</v>
      </c>
      <c r="AF43" s="14">
        <v>86.5</v>
      </c>
      <c r="AG43" s="14">
        <v>59.5</v>
      </c>
      <c r="AH43" s="15">
        <v>80.1176470588235</v>
      </c>
      <c r="AI43" s="14">
        <v>57.7</v>
      </c>
      <c r="AJ43" s="14">
        <v>0</v>
      </c>
      <c r="AK43" s="14">
        <v>0</v>
      </c>
      <c r="AL43" s="15">
        <v>76.267</v>
      </c>
      <c r="AM43" s="16">
        <v>2.563</v>
      </c>
      <c r="AN43" s="14"/>
    </row>
    <row r="44" spans="1:41">
      <c r="A44" s="11">
        <v>41</v>
      </c>
      <c r="B44" s="11" t="s">
        <v>374</v>
      </c>
      <c r="C44" s="12" t="s">
        <v>453</v>
      </c>
      <c r="D44" s="11" t="s">
        <v>454</v>
      </c>
      <c r="E44" s="13">
        <v>72</v>
      </c>
      <c r="F44" s="13">
        <v>96</v>
      </c>
      <c r="G44" s="13">
        <v>75</v>
      </c>
      <c r="H44" s="13">
        <v>75</v>
      </c>
      <c r="I44" s="13">
        <v>71</v>
      </c>
      <c r="J44" s="13">
        <v>81</v>
      </c>
      <c r="K44" s="13">
        <v>80</v>
      </c>
      <c r="L44" s="13">
        <v>79</v>
      </c>
      <c r="M44" s="13">
        <v>56</v>
      </c>
      <c r="N44" s="13">
        <v>64</v>
      </c>
      <c r="O44" s="13">
        <v>78</v>
      </c>
      <c r="P44" s="13">
        <v>93</v>
      </c>
      <c r="Q44" s="13">
        <v>85</v>
      </c>
      <c r="R44" s="13">
        <v>85</v>
      </c>
      <c r="S44" s="13">
        <v>71</v>
      </c>
      <c r="T44" s="13">
        <v>80</v>
      </c>
      <c r="U44" s="13">
        <v>79</v>
      </c>
      <c r="V44" s="13">
        <v>86</v>
      </c>
      <c r="W44" s="13">
        <v>63</v>
      </c>
      <c r="X44" s="13">
        <v>85</v>
      </c>
      <c r="Y44" s="13">
        <v>79</v>
      </c>
      <c r="Z44" s="13">
        <v>85</v>
      </c>
      <c r="AA44" s="13">
        <v>78</v>
      </c>
      <c r="AB44" s="13">
        <v>95</v>
      </c>
      <c r="AC44" s="13">
        <v>73</v>
      </c>
      <c r="AD44" s="13">
        <v>87</v>
      </c>
      <c r="AE44" s="13">
        <v>88</v>
      </c>
      <c r="AF44" s="14">
        <v>87.5</v>
      </c>
      <c r="AG44" s="14">
        <v>59.5</v>
      </c>
      <c r="AH44" s="15">
        <v>77.7731092436975</v>
      </c>
      <c r="AI44" s="14">
        <v>75.2</v>
      </c>
      <c r="AJ44" s="14">
        <v>6</v>
      </c>
      <c r="AK44" s="14">
        <v>0</v>
      </c>
      <c r="AL44" s="15">
        <v>76.001</v>
      </c>
      <c r="AM44" s="16">
        <v>2.577</v>
      </c>
      <c r="AN44" s="14"/>
    </row>
    <row r="45" spans="1:41">
      <c r="A45" s="11">
        <v>42</v>
      </c>
      <c r="B45" s="11" t="s">
        <v>371</v>
      </c>
      <c r="C45" s="12" t="s">
        <v>455</v>
      </c>
      <c r="D45" s="11" t="s">
        <v>456</v>
      </c>
      <c r="E45" s="13">
        <v>74</v>
      </c>
      <c r="F45" s="13">
        <v>88</v>
      </c>
      <c r="G45" s="13">
        <v>83</v>
      </c>
      <c r="H45" s="13">
        <v>65</v>
      </c>
      <c r="I45" s="13">
        <v>81</v>
      </c>
      <c r="J45" s="13">
        <v>78</v>
      </c>
      <c r="K45" s="13">
        <v>78</v>
      </c>
      <c r="L45" s="13">
        <v>75</v>
      </c>
      <c r="M45" s="13">
        <v>76</v>
      </c>
      <c r="N45" s="13">
        <v>66</v>
      </c>
      <c r="O45" s="13">
        <v>87</v>
      </c>
      <c r="P45" s="13">
        <v>86</v>
      </c>
      <c r="Q45" s="13">
        <v>75</v>
      </c>
      <c r="R45" s="13">
        <v>85</v>
      </c>
      <c r="S45" s="13">
        <v>82</v>
      </c>
      <c r="T45" s="13">
        <v>82</v>
      </c>
      <c r="U45" s="13">
        <v>60</v>
      </c>
      <c r="V45" s="13">
        <v>83</v>
      </c>
      <c r="W45" s="13">
        <v>79</v>
      </c>
      <c r="X45" s="13">
        <v>73</v>
      </c>
      <c r="Y45" s="13">
        <v>90</v>
      </c>
      <c r="Z45" s="13">
        <v>50</v>
      </c>
      <c r="AA45" s="13">
        <v>70</v>
      </c>
      <c r="AB45" s="13">
        <v>85</v>
      </c>
      <c r="AC45" s="13">
        <v>75</v>
      </c>
      <c r="AD45" s="13">
        <v>92</v>
      </c>
      <c r="AE45" s="13">
        <v>92</v>
      </c>
      <c r="AF45" s="14">
        <v>92</v>
      </c>
      <c r="AG45" s="14">
        <v>59.5</v>
      </c>
      <c r="AH45" s="15">
        <v>76.327731092437</v>
      </c>
      <c r="AI45" s="14">
        <v>50.4</v>
      </c>
      <c r="AJ45" s="14">
        <v>0</v>
      </c>
      <c r="AK45" s="14">
        <v>1.2</v>
      </c>
      <c r="AL45" s="15">
        <v>75.549</v>
      </c>
      <c r="AM45" s="16">
        <v>2.267</v>
      </c>
      <c r="AN45" s="14"/>
    </row>
    <row r="46" spans="1:41">
      <c r="A46" s="11">
        <v>43</v>
      </c>
      <c r="B46" s="11" t="s">
        <v>374</v>
      </c>
      <c r="C46" s="12" t="s">
        <v>457</v>
      </c>
      <c r="D46" s="11" t="s">
        <v>458</v>
      </c>
      <c r="E46" s="13">
        <v>76</v>
      </c>
      <c r="F46" s="13">
        <v>78</v>
      </c>
      <c r="G46" s="13">
        <v>65</v>
      </c>
      <c r="H46" s="13">
        <v>85</v>
      </c>
      <c r="I46" s="13">
        <v>64</v>
      </c>
      <c r="J46" s="13">
        <v>79</v>
      </c>
      <c r="K46" s="13">
        <v>79</v>
      </c>
      <c r="L46" s="13">
        <v>77</v>
      </c>
      <c r="M46" s="13">
        <v>67</v>
      </c>
      <c r="N46" s="13">
        <v>65</v>
      </c>
      <c r="O46" s="13">
        <v>91</v>
      </c>
      <c r="P46" s="13">
        <v>83</v>
      </c>
      <c r="Q46" s="13">
        <v>75</v>
      </c>
      <c r="R46" s="13">
        <v>85</v>
      </c>
      <c r="S46" s="13">
        <v>67</v>
      </c>
      <c r="T46" s="13">
        <v>82</v>
      </c>
      <c r="U46" s="13">
        <v>74</v>
      </c>
      <c r="V46" s="13">
        <v>87</v>
      </c>
      <c r="W46" s="13">
        <v>80</v>
      </c>
      <c r="X46" s="13">
        <v>73</v>
      </c>
      <c r="Y46" s="13">
        <v>83</v>
      </c>
      <c r="Z46" s="13">
        <v>95</v>
      </c>
      <c r="AA46" s="13">
        <v>84</v>
      </c>
      <c r="AB46" s="13">
        <v>95</v>
      </c>
      <c r="AC46" s="13">
        <v>75</v>
      </c>
      <c r="AD46" s="13">
        <v>87</v>
      </c>
      <c r="AE46" s="13">
        <v>88</v>
      </c>
      <c r="AF46" s="14">
        <v>87.5</v>
      </c>
      <c r="AG46" s="14">
        <v>59.5</v>
      </c>
      <c r="AH46" s="15">
        <v>78.5966386554622</v>
      </c>
      <c r="AI46" s="14">
        <v>56.3</v>
      </c>
      <c r="AJ46" s="14">
        <v>4</v>
      </c>
      <c r="AK46" s="14">
        <v>0</v>
      </c>
      <c r="AL46" s="15">
        <v>75.533</v>
      </c>
      <c r="AM46" s="16">
        <v>2.537</v>
      </c>
      <c r="AN46" s="14"/>
    </row>
    <row r="47" spans="1:41">
      <c r="A47" s="11">
        <v>44</v>
      </c>
      <c r="B47" s="11" t="s">
        <v>374</v>
      </c>
      <c r="C47" s="12" t="s">
        <v>459</v>
      </c>
      <c r="D47" s="11" t="s">
        <v>460</v>
      </c>
      <c r="E47" s="13">
        <v>70</v>
      </c>
      <c r="F47" s="13">
        <v>83</v>
      </c>
      <c r="G47" s="13">
        <v>73</v>
      </c>
      <c r="H47" s="13">
        <v>65</v>
      </c>
      <c r="I47" s="13">
        <v>78</v>
      </c>
      <c r="J47" s="13">
        <v>85</v>
      </c>
      <c r="K47" s="13">
        <v>76</v>
      </c>
      <c r="L47" s="13">
        <v>79</v>
      </c>
      <c r="M47" s="13">
        <v>67</v>
      </c>
      <c r="N47" s="13">
        <v>60</v>
      </c>
      <c r="O47" s="13">
        <v>98</v>
      </c>
      <c r="P47" s="13">
        <v>87</v>
      </c>
      <c r="Q47" s="13">
        <v>75</v>
      </c>
      <c r="R47" s="13">
        <v>85</v>
      </c>
      <c r="S47" s="13">
        <v>79</v>
      </c>
      <c r="T47" s="13">
        <v>81</v>
      </c>
      <c r="U47" s="13">
        <v>77</v>
      </c>
      <c r="V47" s="13">
        <v>80</v>
      </c>
      <c r="W47" s="13">
        <v>75</v>
      </c>
      <c r="X47" s="13">
        <v>82</v>
      </c>
      <c r="Y47" s="13">
        <v>82</v>
      </c>
      <c r="Z47" s="13">
        <v>85</v>
      </c>
      <c r="AA47" s="13">
        <v>84</v>
      </c>
      <c r="AB47" s="13">
        <v>85</v>
      </c>
      <c r="AC47" s="13">
        <v>75</v>
      </c>
      <c r="AD47" s="13">
        <v>88</v>
      </c>
      <c r="AE47" s="13">
        <v>86</v>
      </c>
      <c r="AF47" s="14">
        <v>87</v>
      </c>
      <c r="AG47" s="14">
        <v>59.5</v>
      </c>
      <c r="AH47" s="15">
        <v>78.4117647058823</v>
      </c>
      <c r="AI47" s="14">
        <v>61</v>
      </c>
      <c r="AJ47" s="14">
        <v>2</v>
      </c>
      <c r="AK47" s="14">
        <v>0</v>
      </c>
      <c r="AL47" s="15">
        <v>75.438</v>
      </c>
      <c r="AM47" s="16">
        <v>2.485</v>
      </c>
      <c r="AN47" s="14"/>
    </row>
    <row r="48" spans="1:41">
      <c r="A48" s="11">
        <v>45</v>
      </c>
      <c r="B48" s="11" t="s">
        <v>371</v>
      </c>
      <c r="C48" s="12" t="s">
        <v>461</v>
      </c>
      <c r="D48" s="11" t="s">
        <v>462</v>
      </c>
      <c r="E48" s="13">
        <v>76</v>
      </c>
      <c r="F48" s="13">
        <v>83</v>
      </c>
      <c r="G48" s="13">
        <v>88</v>
      </c>
      <c r="H48" s="13">
        <v>85</v>
      </c>
      <c r="I48" s="13">
        <v>56</v>
      </c>
      <c r="J48" s="13">
        <v>62</v>
      </c>
      <c r="K48" s="13">
        <v>65</v>
      </c>
      <c r="L48" s="13">
        <v>86</v>
      </c>
      <c r="M48" s="13">
        <v>62</v>
      </c>
      <c r="N48" s="13">
        <v>72</v>
      </c>
      <c r="O48" s="13">
        <v>96</v>
      </c>
      <c r="P48" s="13">
        <v>84</v>
      </c>
      <c r="Q48" s="13">
        <v>85</v>
      </c>
      <c r="R48" s="13">
        <v>75</v>
      </c>
      <c r="S48" s="13">
        <v>79</v>
      </c>
      <c r="T48" s="13">
        <v>78</v>
      </c>
      <c r="U48" s="13">
        <v>81</v>
      </c>
      <c r="V48" s="13">
        <v>65</v>
      </c>
      <c r="W48" s="13">
        <v>64</v>
      </c>
      <c r="X48" s="13">
        <v>83</v>
      </c>
      <c r="Y48" s="13">
        <v>60</v>
      </c>
      <c r="Z48" s="13">
        <v>75</v>
      </c>
      <c r="AA48" s="13">
        <v>80</v>
      </c>
      <c r="AB48" s="13">
        <v>65</v>
      </c>
      <c r="AC48" s="13">
        <v>75</v>
      </c>
      <c r="AD48" s="13">
        <v>92</v>
      </c>
      <c r="AE48" s="13">
        <v>88</v>
      </c>
      <c r="AF48" s="14">
        <v>90</v>
      </c>
      <c r="AG48" s="14">
        <v>59.5</v>
      </c>
      <c r="AH48" s="15">
        <v>75.2857142857143</v>
      </c>
      <c r="AI48" s="14">
        <v>93.5</v>
      </c>
      <c r="AJ48" s="14">
        <v>0</v>
      </c>
      <c r="AK48" s="14">
        <v>0</v>
      </c>
      <c r="AL48" s="15">
        <v>75.375</v>
      </c>
      <c r="AM48" s="16">
        <v>3.209</v>
      </c>
      <c r="AN48" s="14"/>
    </row>
    <row r="49" spans="1:40">
      <c r="A49" s="11">
        <v>46</v>
      </c>
      <c r="B49" s="11" t="s">
        <v>371</v>
      </c>
      <c r="C49" s="12" t="s">
        <v>463</v>
      </c>
      <c r="D49" s="11" t="s">
        <v>464</v>
      </c>
      <c r="E49" s="13">
        <v>73</v>
      </c>
      <c r="F49" s="13">
        <v>75</v>
      </c>
      <c r="G49" s="13">
        <v>85</v>
      </c>
      <c r="H49" s="13">
        <v>75</v>
      </c>
      <c r="I49" s="13">
        <v>73</v>
      </c>
      <c r="J49" s="13">
        <v>83</v>
      </c>
      <c r="K49" s="13">
        <v>71</v>
      </c>
      <c r="L49" s="13">
        <v>56</v>
      </c>
      <c r="M49" s="13">
        <v>65</v>
      </c>
      <c r="N49" s="13">
        <v>66</v>
      </c>
      <c r="O49" s="13">
        <v>70</v>
      </c>
      <c r="P49" s="13">
        <v>86</v>
      </c>
      <c r="Q49" s="13">
        <v>85</v>
      </c>
      <c r="R49" s="13">
        <v>95</v>
      </c>
      <c r="S49" s="13">
        <v>85</v>
      </c>
      <c r="T49" s="13">
        <v>82</v>
      </c>
      <c r="U49" s="13">
        <v>82</v>
      </c>
      <c r="V49" s="13">
        <v>86</v>
      </c>
      <c r="W49" s="13">
        <v>78</v>
      </c>
      <c r="X49" s="13">
        <v>72</v>
      </c>
      <c r="Y49" s="13">
        <v>80</v>
      </c>
      <c r="Z49" s="13">
        <v>85</v>
      </c>
      <c r="AA49" s="13">
        <v>89</v>
      </c>
      <c r="AB49" s="13">
        <v>85</v>
      </c>
      <c r="AC49" s="13">
        <v>75</v>
      </c>
      <c r="AD49" s="13">
        <v>88</v>
      </c>
      <c r="AE49" s="13">
        <v>88</v>
      </c>
      <c r="AF49" s="14">
        <v>88</v>
      </c>
      <c r="AG49" s="14">
        <v>59.5</v>
      </c>
      <c r="AH49" s="15">
        <v>77.7310924369748</v>
      </c>
      <c r="AI49" s="14">
        <v>62.3</v>
      </c>
      <c r="AJ49" s="14">
        <v>0</v>
      </c>
      <c r="AK49" s="14">
        <v>0</v>
      </c>
      <c r="AL49" s="15">
        <v>75.127</v>
      </c>
      <c r="AM49" s="16">
        <v>2.62</v>
      </c>
      <c r="AN49" s="14"/>
    </row>
    <row r="50" spans="1:40">
      <c r="A50" s="11">
        <v>47</v>
      </c>
      <c r="B50" s="11" t="s">
        <v>374</v>
      </c>
      <c r="C50" s="12" t="s">
        <v>465</v>
      </c>
      <c r="D50" s="11" t="s">
        <v>466</v>
      </c>
      <c r="E50" s="13">
        <v>72</v>
      </c>
      <c r="F50" s="13">
        <v>79</v>
      </c>
      <c r="G50" s="13">
        <v>87</v>
      </c>
      <c r="H50" s="13">
        <v>85</v>
      </c>
      <c r="I50" s="13">
        <v>68</v>
      </c>
      <c r="J50" s="13">
        <v>80</v>
      </c>
      <c r="K50" s="13">
        <v>69</v>
      </c>
      <c r="L50" s="13">
        <v>76</v>
      </c>
      <c r="M50" s="13">
        <v>62</v>
      </c>
      <c r="N50" s="13">
        <v>68</v>
      </c>
      <c r="O50" s="13">
        <v>86</v>
      </c>
      <c r="P50" s="13">
        <v>90</v>
      </c>
      <c r="Q50" s="13">
        <v>85</v>
      </c>
      <c r="R50" s="13">
        <v>75</v>
      </c>
      <c r="S50" s="13">
        <v>83</v>
      </c>
      <c r="T50" s="13">
        <v>82</v>
      </c>
      <c r="U50" s="13">
        <v>67</v>
      </c>
      <c r="V50" s="13">
        <v>66</v>
      </c>
      <c r="W50" s="13">
        <v>80</v>
      </c>
      <c r="X50" s="13">
        <v>89</v>
      </c>
      <c r="Y50" s="13">
        <v>73</v>
      </c>
      <c r="Z50" s="13">
        <v>75</v>
      </c>
      <c r="AA50" s="13">
        <v>80</v>
      </c>
      <c r="AB50" s="13">
        <v>85</v>
      </c>
      <c r="AC50" s="13">
        <v>75</v>
      </c>
      <c r="AD50" s="13">
        <v>87</v>
      </c>
      <c r="AE50" s="13">
        <v>86</v>
      </c>
      <c r="AF50" s="14">
        <v>86.5</v>
      </c>
      <c r="AG50" s="14">
        <v>59.5</v>
      </c>
      <c r="AH50" s="15">
        <v>77.1008403361345</v>
      </c>
      <c r="AI50" s="14">
        <v>65.7</v>
      </c>
      <c r="AJ50" s="14">
        <v>8</v>
      </c>
      <c r="AK50" s="14">
        <v>0</v>
      </c>
      <c r="AL50" s="15">
        <v>74.956</v>
      </c>
      <c r="AM50" s="16">
        <v>2.371</v>
      </c>
      <c r="AN50" s="14"/>
    </row>
    <row r="51" spans="1:40">
      <c r="A51" s="11">
        <v>48</v>
      </c>
      <c r="B51" s="11" t="s">
        <v>371</v>
      </c>
      <c r="C51" s="12" t="s">
        <v>467</v>
      </c>
      <c r="D51" s="11" t="s">
        <v>468</v>
      </c>
      <c r="E51" s="13">
        <v>80</v>
      </c>
      <c r="F51" s="13">
        <v>84</v>
      </c>
      <c r="G51" s="13">
        <v>91</v>
      </c>
      <c r="H51" s="13">
        <v>85</v>
      </c>
      <c r="I51" s="13">
        <v>55</v>
      </c>
      <c r="J51" s="13">
        <v>67</v>
      </c>
      <c r="K51" s="13">
        <v>62</v>
      </c>
      <c r="L51" s="13">
        <v>81</v>
      </c>
      <c r="M51" s="13">
        <v>60</v>
      </c>
      <c r="N51" s="13">
        <v>76</v>
      </c>
      <c r="O51" s="13">
        <v>99</v>
      </c>
      <c r="P51" s="13">
        <v>91</v>
      </c>
      <c r="Q51" s="13">
        <v>85</v>
      </c>
      <c r="R51" s="13">
        <v>85</v>
      </c>
      <c r="S51" s="13">
        <v>72</v>
      </c>
      <c r="T51" s="13">
        <v>79</v>
      </c>
      <c r="U51" s="13">
        <v>82</v>
      </c>
      <c r="V51" s="13">
        <v>73</v>
      </c>
      <c r="W51" s="13">
        <v>82</v>
      </c>
      <c r="X51" s="13">
        <v>83</v>
      </c>
      <c r="Y51" s="13">
        <v>65</v>
      </c>
      <c r="Z51" s="13">
        <v>75</v>
      </c>
      <c r="AA51" s="13">
        <v>68</v>
      </c>
      <c r="AB51" s="13">
        <v>85</v>
      </c>
      <c r="AC51" s="13">
        <v>70</v>
      </c>
      <c r="AD51" s="13">
        <v>89</v>
      </c>
      <c r="AE51" s="13">
        <v>88</v>
      </c>
      <c r="AF51" s="14">
        <v>88.5</v>
      </c>
      <c r="AG51" s="14">
        <v>59.5</v>
      </c>
      <c r="AH51" s="15">
        <v>76.9831932773109</v>
      </c>
      <c r="AI51" s="14">
        <v>62</v>
      </c>
      <c r="AJ51" s="14">
        <v>0</v>
      </c>
      <c r="AK51" s="14">
        <v>0</v>
      </c>
      <c r="AL51" s="15">
        <v>74.688</v>
      </c>
      <c r="AM51" s="16">
        <v>2.854</v>
      </c>
      <c r="AN51" s="14"/>
    </row>
    <row r="52" spans="1:40">
      <c r="A52" s="11">
        <v>49</v>
      </c>
      <c r="B52" s="11" t="s">
        <v>374</v>
      </c>
      <c r="C52" s="12" t="s">
        <v>469</v>
      </c>
      <c r="D52" s="11" t="s">
        <v>470</v>
      </c>
      <c r="E52" s="13">
        <v>81</v>
      </c>
      <c r="F52" s="13">
        <v>77</v>
      </c>
      <c r="G52" s="13">
        <v>86</v>
      </c>
      <c r="H52" s="13">
        <v>85</v>
      </c>
      <c r="I52" s="13">
        <v>63</v>
      </c>
      <c r="J52" s="13">
        <v>74</v>
      </c>
      <c r="K52" s="13">
        <v>79</v>
      </c>
      <c r="L52" s="13">
        <v>68</v>
      </c>
      <c r="M52" s="13">
        <v>61</v>
      </c>
      <c r="N52" s="13">
        <v>68</v>
      </c>
      <c r="O52" s="13">
        <v>96</v>
      </c>
      <c r="P52" s="13">
        <v>92</v>
      </c>
      <c r="Q52" s="13">
        <v>85</v>
      </c>
      <c r="R52" s="13">
        <v>85</v>
      </c>
      <c r="S52" s="13">
        <v>76</v>
      </c>
      <c r="T52" s="13">
        <v>81</v>
      </c>
      <c r="U52" s="13">
        <v>63</v>
      </c>
      <c r="V52" s="13">
        <v>66</v>
      </c>
      <c r="W52" s="13">
        <v>82</v>
      </c>
      <c r="X52" s="13">
        <v>80</v>
      </c>
      <c r="Y52" s="13">
        <v>78</v>
      </c>
      <c r="Z52" s="13">
        <v>75</v>
      </c>
      <c r="AA52" s="13">
        <v>83</v>
      </c>
      <c r="AB52" s="13">
        <v>85</v>
      </c>
      <c r="AC52" s="13">
        <v>75</v>
      </c>
      <c r="AD52" s="13">
        <v>85</v>
      </c>
      <c r="AE52" s="13">
        <v>86</v>
      </c>
      <c r="AF52" s="14">
        <v>85.5</v>
      </c>
      <c r="AG52" s="14">
        <v>59.5</v>
      </c>
      <c r="AH52" s="15">
        <v>77.218487394958</v>
      </c>
      <c r="AI52" s="14">
        <v>70.6</v>
      </c>
      <c r="AJ52" s="14">
        <v>0</v>
      </c>
      <c r="AK52" s="14">
        <v>0</v>
      </c>
      <c r="AL52" s="15">
        <v>74.683</v>
      </c>
      <c r="AM52" s="16">
        <v>2.478</v>
      </c>
      <c r="AN52" s="14"/>
    </row>
    <row r="53" spans="1:40">
      <c r="A53" s="11">
        <v>50</v>
      </c>
      <c r="B53" s="11" t="s">
        <v>371</v>
      </c>
      <c r="C53" s="12" t="s">
        <v>471</v>
      </c>
      <c r="D53" s="11" t="s">
        <v>472</v>
      </c>
      <c r="E53" s="13">
        <v>83</v>
      </c>
      <c r="F53" s="13">
        <v>77</v>
      </c>
      <c r="G53" s="13">
        <v>77</v>
      </c>
      <c r="H53" s="13">
        <v>85</v>
      </c>
      <c r="I53" s="13">
        <v>81</v>
      </c>
      <c r="J53" s="13">
        <v>82</v>
      </c>
      <c r="K53" s="13">
        <v>68</v>
      </c>
      <c r="L53" s="13">
        <v>77</v>
      </c>
      <c r="M53" s="13">
        <v>56</v>
      </c>
      <c r="N53" s="13">
        <v>66</v>
      </c>
      <c r="O53" s="13">
        <v>80</v>
      </c>
      <c r="P53" s="13">
        <v>90</v>
      </c>
      <c r="Q53" s="13">
        <v>85</v>
      </c>
      <c r="R53" s="13">
        <v>75</v>
      </c>
      <c r="S53" s="13">
        <v>75</v>
      </c>
      <c r="T53" s="13">
        <v>82</v>
      </c>
      <c r="U53" s="13">
        <v>80</v>
      </c>
      <c r="V53" s="13">
        <v>85</v>
      </c>
      <c r="W53" s="13">
        <v>76</v>
      </c>
      <c r="X53" s="13">
        <v>80</v>
      </c>
      <c r="Y53" s="13">
        <v>67</v>
      </c>
      <c r="Z53" s="13">
        <v>65</v>
      </c>
      <c r="AA53" s="13">
        <v>73</v>
      </c>
      <c r="AB53" s="13">
        <v>85</v>
      </c>
      <c r="AC53" s="13">
        <v>80</v>
      </c>
      <c r="AD53" s="13">
        <v>89</v>
      </c>
      <c r="AE53" s="13">
        <v>88</v>
      </c>
      <c r="AF53" s="14">
        <v>88.5</v>
      </c>
      <c r="AG53" s="14">
        <v>59.5</v>
      </c>
      <c r="AH53" s="15">
        <v>76.3697478991597</v>
      </c>
      <c r="AI53" s="14">
        <v>67.4</v>
      </c>
      <c r="AJ53" s="14">
        <v>0</v>
      </c>
      <c r="AK53" s="14">
        <v>0</v>
      </c>
      <c r="AL53" s="15">
        <v>74.529</v>
      </c>
      <c r="AM53" s="16">
        <v>2.432</v>
      </c>
      <c r="AN53" s="14"/>
    </row>
    <row r="54" spans="1:40">
      <c r="A54" s="11">
        <v>51</v>
      </c>
      <c r="B54" s="11" t="s">
        <v>371</v>
      </c>
      <c r="C54" s="12" t="s">
        <v>473</v>
      </c>
      <c r="D54" s="11" t="s">
        <v>474</v>
      </c>
      <c r="E54" s="13">
        <v>76</v>
      </c>
      <c r="F54" s="13">
        <v>79</v>
      </c>
      <c r="G54" s="13">
        <v>91</v>
      </c>
      <c r="H54" s="13">
        <v>95</v>
      </c>
      <c r="I54" s="13">
        <v>56</v>
      </c>
      <c r="J54" s="13">
        <v>70</v>
      </c>
      <c r="K54" s="13">
        <v>67</v>
      </c>
      <c r="L54" s="13">
        <v>85</v>
      </c>
      <c r="M54" s="13">
        <v>65</v>
      </c>
      <c r="N54" s="13">
        <v>78</v>
      </c>
      <c r="O54" s="13">
        <v>98</v>
      </c>
      <c r="P54" s="13">
        <v>90</v>
      </c>
      <c r="Q54" s="13">
        <v>85</v>
      </c>
      <c r="R54" s="13">
        <v>85</v>
      </c>
      <c r="S54" s="13">
        <v>59</v>
      </c>
      <c r="T54" s="13">
        <v>82</v>
      </c>
      <c r="U54" s="13">
        <v>78</v>
      </c>
      <c r="V54" s="13">
        <v>60</v>
      </c>
      <c r="W54" s="13">
        <v>78</v>
      </c>
      <c r="X54" s="13">
        <v>67</v>
      </c>
      <c r="Y54" s="13">
        <v>60</v>
      </c>
      <c r="Z54" s="13">
        <v>65</v>
      </c>
      <c r="AA54" s="13">
        <v>70</v>
      </c>
      <c r="AB54" s="13">
        <v>85</v>
      </c>
      <c r="AC54" s="13">
        <v>70</v>
      </c>
      <c r="AD54" s="13">
        <v>89</v>
      </c>
      <c r="AE54" s="13">
        <v>88</v>
      </c>
      <c r="AF54" s="14">
        <v>88.5</v>
      </c>
      <c r="AG54" s="14">
        <v>59.5</v>
      </c>
      <c r="AH54" s="15">
        <v>75.7647058823529</v>
      </c>
      <c r="AI54" s="14">
        <v>68.4</v>
      </c>
      <c r="AJ54" s="14">
        <v>0</v>
      </c>
      <c r="AK54" s="14">
        <v>0</v>
      </c>
      <c r="AL54" s="15">
        <v>74.155</v>
      </c>
      <c r="AM54" s="16">
        <v>2.387</v>
      </c>
      <c r="AN54" s="14"/>
    </row>
    <row r="55" spans="1:40">
      <c r="A55" s="11">
        <v>52</v>
      </c>
      <c r="B55" s="11" t="s">
        <v>371</v>
      </c>
      <c r="C55" s="12" t="s">
        <v>475</v>
      </c>
      <c r="D55" s="11" t="s">
        <v>476</v>
      </c>
      <c r="E55" s="13">
        <v>70</v>
      </c>
      <c r="F55" s="13">
        <v>83</v>
      </c>
      <c r="G55" s="13">
        <v>84</v>
      </c>
      <c r="H55" s="13">
        <v>75</v>
      </c>
      <c r="I55" s="13">
        <v>67</v>
      </c>
      <c r="J55" s="13">
        <v>71</v>
      </c>
      <c r="K55" s="13">
        <v>62</v>
      </c>
      <c r="L55" s="13">
        <v>79</v>
      </c>
      <c r="M55" s="13">
        <v>62</v>
      </c>
      <c r="N55" s="13">
        <v>66</v>
      </c>
      <c r="O55" s="13">
        <v>86</v>
      </c>
      <c r="P55" s="13">
        <v>84</v>
      </c>
      <c r="Q55" s="13">
        <v>75</v>
      </c>
      <c r="R55" s="13">
        <v>75</v>
      </c>
      <c r="S55" s="13">
        <v>82</v>
      </c>
      <c r="T55" s="13">
        <v>85</v>
      </c>
      <c r="U55" s="13">
        <v>79</v>
      </c>
      <c r="V55" s="13">
        <v>81</v>
      </c>
      <c r="W55" s="13">
        <v>81</v>
      </c>
      <c r="X55" s="13">
        <v>83</v>
      </c>
      <c r="Y55" s="13">
        <v>86</v>
      </c>
      <c r="Z55" s="13">
        <v>65</v>
      </c>
      <c r="AA55" s="13">
        <v>70</v>
      </c>
      <c r="AB55" s="13">
        <v>85</v>
      </c>
      <c r="AC55" s="13">
        <v>75</v>
      </c>
      <c r="AD55" s="13">
        <v>89</v>
      </c>
      <c r="AE55" s="13">
        <v>85</v>
      </c>
      <c r="AF55" s="14">
        <v>87</v>
      </c>
      <c r="AG55" s="14">
        <v>59.5</v>
      </c>
      <c r="AH55" s="15">
        <v>76.2016806722689</v>
      </c>
      <c r="AI55" s="14">
        <v>65</v>
      </c>
      <c r="AJ55" s="14">
        <v>0</v>
      </c>
      <c r="AK55" s="14">
        <v>0</v>
      </c>
      <c r="AL55" s="15">
        <v>73.991</v>
      </c>
      <c r="AM55" s="16">
        <v>2.31</v>
      </c>
      <c r="AN55" s="14"/>
    </row>
    <row r="56" spans="1:40">
      <c r="A56" s="11">
        <v>53</v>
      </c>
      <c r="B56" s="11" t="s">
        <v>371</v>
      </c>
      <c r="C56" s="12" t="s">
        <v>477</v>
      </c>
      <c r="D56" s="11" t="s">
        <v>478</v>
      </c>
      <c r="E56" s="13">
        <v>81</v>
      </c>
      <c r="F56" s="13">
        <v>82</v>
      </c>
      <c r="G56" s="13">
        <v>88</v>
      </c>
      <c r="H56" s="13">
        <v>75</v>
      </c>
      <c r="I56" s="13">
        <v>75</v>
      </c>
      <c r="J56" s="13">
        <v>76</v>
      </c>
      <c r="K56" s="13">
        <v>78</v>
      </c>
      <c r="L56" s="13">
        <v>70</v>
      </c>
      <c r="M56" s="13">
        <v>66</v>
      </c>
      <c r="N56" s="13">
        <v>66</v>
      </c>
      <c r="O56" s="13">
        <v>83</v>
      </c>
      <c r="P56" s="13">
        <v>83</v>
      </c>
      <c r="Q56" s="13">
        <v>75</v>
      </c>
      <c r="R56" s="13">
        <v>85</v>
      </c>
      <c r="S56" s="13">
        <v>76</v>
      </c>
      <c r="T56" s="13">
        <v>82</v>
      </c>
      <c r="U56" s="13">
        <v>67</v>
      </c>
      <c r="V56" s="13">
        <v>73</v>
      </c>
      <c r="W56" s="13">
        <v>82</v>
      </c>
      <c r="X56" s="13">
        <v>62</v>
      </c>
      <c r="Y56" s="13">
        <v>60</v>
      </c>
      <c r="Z56" s="13">
        <v>65</v>
      </c>
      <c r="AA56" s="13">
        <v>86</v>
      </c>
      <c r="AB56" s="13">
        <v>85</v>
      </c>
      <c r="AC56" s="13">
        <v>75</v>
      </c>
      <c r="AD56" s="13">
        <v>85</v>
      </c>
      <c r="AE56" s="13">
        <v>88</v>
      </c>
      <c r="AF56" s="14">
        <v>86.5</v>
      </c>
      <c r="AG56" s="14">
        <v>59.5</v>
      </c>
      <c r="AH56" s="15">
        <v>75.2689075630252</v>
      </c>
      <c r="AI56" s="14">
        <v>68.9</v>
      </c>
      <c r="AJ56" s="14">
        <v>0</v>
      </c>
      <c r="AK56" s="14">
        <v>0</v>
      </c>
      <c r="AL56" s="15">
        <v>73.433</v>
      </c>
      <c r="AM56" s="16">
        <v>2.421</v>
      </c>
      <c r="AN56" s="14"/>
    </row>
    <row r="57" spans="1:40">
      <c r="A57" s="11">
        <v>54</v>
      </c>
      <c r="B57" s="11" t="s">
        <v>374</v>
      </c>
      <c r="C57" s="12" t="s">
        <v>479</v>
      </c>
      <c r="D57" s="11" t="s">
        <v>480</v>
      </c>
      <c r="E57" s="13">
        <v>77</v>
      </c>
      <c r="F57" s="13">
        <v>82</v>
      </c>
      <c r="G57" s="13">
        <v>89</v>
      </c>
      <c r="H57" s="13">
        <v>85</v>
      </c>
      <c r="I57" s="13">
        <v>77</v>
      </c>
      <c r="J57" s="13">
        <v>79</v>
      </c>
      <c r="K57" s="13">
        <v>79</v>
      </c>
      <c r="L57" s="13">
        <v>55</v>
      </c>
      <c r="M57" s="13">
        <v>61</v>
      </c>
      <c r="N57" s="13">
        <v>64</v>
      </c>
      <c r="O57" s="13">
        <v>97</v>
      </c>
      <c r="P57" s="13">
        <v>87</v>
      </c>
      <c r="Q57" s="13">
        <v>75</v>
      </c>
      <c r="R57" s="13">
        <v>85</v>
      </c>
      <c r="S57" s="13">
        <v>77</v>
      </c>
      <c r="T57" s="13">
        <v>81</v>
      </c>
      <c r="U57" s="13">
        <v>74</v>
      </c>
      <c r="V57" s="13">
        <v>81</v>
      </c>
      <c r="W57" s="13">
        <v>63</v>
      </c>
      <c r="X57" s="13">
        <v>76</v>
      </c>
      <c r="Y57" s="13">
        <v>60</v>
      </c>
      <c r="Z57" s="13">
        <v>75</v>
      </c>
      <c r="AA57" s="13">
        <v>78</v>
      </c>
      <c r="AB57" s="13">
        <v>85</v>
      </c>
      <c r="AC57" s="13">
        <v>75</v>
      </c>
      <c r="AD57" s="13">
        <v>87</v>
      </c>
      <c r="AE57" s="13">
        <v>88</v>
      </c>
      <c r="AF57" s="14">
        <v>87.5</v>
      </c>
      <c r="AG57" s="14">
        <v>59.5</v>
      </c>
      <c r="AH57" s="15">
        <v>75.1008403361345</v>
      </c>
      <c r="AI57" s="14">
        <v>65.7</v>
      </c>
      <c r="AJ57" s="14">
        <v>0</v>
      </c>
      <c r="AK57" s="14">
        <v>0</v>
      </c>
      <c r="AL57" s="15">
        <v>73.356</v>
      </c>
      <c r="AM57" s="16">
        <v>2.45</v>
      </c>
      <c r="AN57" s="14"/>
    </row>
    <row r="58" spans="1:40">
      <c r="A58" s="11">
        <v>55</v>
      </c>
      <c r="B58" s="11" t="s">
        <v>371</v>
      </c>
      <c r="C58" s="12" t="s">
        <v>481</v>
      </c>
      <c r="D58" s="11" t="s">
        <v>482</v>
      </c>
      <c r="E58" s="13">
        <v>82</v>
      </c>
      <c r="F58" s="13">
        <v>90</v>
      </c>
      <c r="G58" s="13">
        <v>78</v>
      </c>
      <c r="H58" s="13">
        <v>65</v>
      </c>
      <c r="I58" s="13">
        <v>82</v>
      </c>
      <c r="J58" s="13">
        <v>79</v>
      </c>
      <c r="K58" s="13">
        <v>69</v>
      </c>
      <c r="L58" s="13">
        <v>69</v>
      </c>
      <c r="M58" s="13">
        <v>61</v>
      </c>
      <c r="N58" s="13">
        <v>60</v>
      </c>
      <c r="O58" s="13">
        <v>71</v>
      </c>
      <c r="P58" s="13">
        <v>86</v>
      </c>
      <c r="Q58" s="13">
        <v>75</v>
      </c>
      <c r="R58" s="13">
        <v>85</v>
      </c>
      <c r="S58" s="13">
        <v>42</v>
      </c>
      <c r="T58" s="13">
        <v>83</v>
      </c>
      <c r="U58" s="13">
        <v>82</v>
      </c>
      <c r="V58" s="13">
        <v>72</v>
      </c>
      <c r="W58" s="13">
        <v>77</v>
      </c>
      <c r="X58" s="13">
        <v>71</v>
      </c>
      <c r="Y58" s="13">
        <v>84</v>
      </c>
      <c r="Z58" s="13">
        <v>65</v>
      </c>
      <c r="AA58" s="13">
        <v>81</v>
      </c>
      <c r="AB58" s="13">
        <v>85</v>
      </c>
      <c r="AC58" s="13">
        <v>78</v>
      </c>
      <c r="AD58" s="13">
        <v>89</v>
      </c>
      <c r="AE58" s="13">
        <v>85</v>
      </c>
      <c r="AF58" s="14">
        <v>87</v>
      </c>
      <c r="AG58" s="14">
        <v>59.5</v>
      </c>
      <c r="AH58" s="15">
        <v>74.5210084033613</v>
      </c>
      <c r="AI58" s="14">
        <v>73.9</v>
      </c>
      <c r="AJ58" s="14">
        <v>0</v>
      </c>
      <c r="AK58" s="14">
        <v>0</v>
      </c>
      <c r="AL58" s="15">
        <v>73.26</v>
      </c>
      <c r="AM58" s="16">
        <v>2.473</v>
      </c>
      <c r="AN58" s="14"/>
    </row>
    <row r="59" spans="1:40">
      <c r="A59" s="11">
        <v>56</v>
      </c>
      <c r="B59" s="11" t="s">
        <v>371</v>
      </c>
      <c r="C59" s="12" t="s">
        <v>483</v>
      </c>
      <c r="D59" s="11" t="s">
        <v>484</v>
      </c>
      <c r="E59" s="13">
        <v>80</v>
      </c>
      <c r="F59" s="13">
        <v>86</v>
      </c>
      <c r="G59" s="13">
        <v>84</v>
      </c>
      <c r="H59" s="13">
        <v>75</v>
      </c>
      <c r="I59" s="13">
        <v>66</v>
      </c>
      <c r="J59" s="13">
        <v>79</v>
      </c>
      <c r="K59" s="13">
        <v>75</v>
      </c>
      <c r="L59" s="13">
        <v>78</v>
      </c>
      <c r="M59" s="13">
        <v>66</v>
      </c>
      <c r="N59" s="13">
        <v>68</v>
      </c>
      <c r="O59" s="13">
        <v>89</v>
      </c>
      <c r="P59" s="13">
        <v>83</v>
      </c>
      <c r="Q59" s="13">
        <v>85</v>
      </c>
      <c r="R59" s="13">
        <v>85</v>
      </c>
      <c r="S59" s="13">
        <v>56</v>
      </c>
      <c r="T59" s="13">
        <v>78</v>
      </c>
      <c r="U59" s="13">
        <v>62</v>
      </c>
      <c r="V59" s="13">
        <v>74</v>
      </c>
      <c r="W59" s="13">
        <v>81</v>
      </c>
      <c r="X59" s="13">
        <v>68</v>
      </c>
      <c r="Y59" s="13">
        <v>60</v>
      </c>
      <c r="Z59" s="13">
        <v>65</v>
      </c>
      <c r="AA59" s="13">
        <v>83</v>
      </c>
      <c r="AB59" s="13">
        <v>75</v>
      </c>
      <c r="AC59" s="13">
        <v>78</v>
      </c>
      <c r="AD59" s="13">
        <v>89</v>
      </c>
      <c r="AE59" s="13">
        <v>84</v>
      </c>
      <c r="AF59" s="14">
        <v>86.5</v>
      </c>
      <c r="AG59" s="14">
        <v>59.5</v>
      </c>
      <c r="AH59" s="15">
        <v>74.7310924369748</v>
      </c>
      <c r="AI59" s="14">
        <v>68</v>
      </c>
      <c r="AJ59" s="14">
        <v>0</v>
      </c>
      <c r="AK59" s="14">
        <v>0</v>
      </c>
      <c r="AL59" s="15">
        <v>73.012</v>
      </c>
      <c r="AM59" s="16">
        <v>2.483</v>
      </c>
      <c r="AN59" s="14"/>
    </row>
    <row r="60" spans="1:40">
      <c r="A60" s="11">
        <v>57</v>
      </c>
      <c r="B60" s="11" t="s">
        <v>371</v>
      </c>
      <c r="C60" s="12" t="s">
        <v>485</v>
      </c>
      <c r="D60" s="11" t="s">
        <v>486</v>
      </c>
      <c r="E60" s="13">
        <v>79</v>
      </c>
      <c r="F60" s="13">
        <v>85</v>
      </c>
      <c r="G60" s="13">
        <v>86</v>
      </c>
      <c r="H60" s="13">
        <v>85</v>
      </c>
      <c r="I60" s="13">
        <v>35</v>
      </c>
      <c r="J60" s="13">
        <v>78</v>
      </c>
      <c r="K60" s="13">
        <v>71</v>
      </c>
      <c r="L60" s="13">
        <v>75</v>
      </c>
      <c r="M60" s="13">
        <v>62</v>
      </c>
      <c r="N60" s="13">
        <v>74</v>
      </c>
      <c r="O60" s="13">
        <v>98</v>
      </c>
      <c r="P60" s="13">
        <v>91</v>
      </c>
      <c r="Q60" s="13">
        <v>75</v>
      </c>
      <c r="R60" s="13">
        <v>85</v>
      </c>
      <c r="S60" s="13">
        <v>20</v>
      </c>
      <c r="T60" s="13">
        <v>81</v>
      </c>
      <c r="U60" s="13">
        <v>89</v>
      </c>
      <c r="V60" s="13">
        <v>75</v>
      </c>
      <c r="W60" s="13">
        <v>77</v>
      </c>
      <c r="X60" s="13">
        <v>76</v>
      </c>
      <c r="Y60" s="13">
        <v>60</v>
      </c>
      <c r="Z60" s="13">
        <v>65</v>
      </c>
      <c r="AA60" s="13">
        <v>71</v>
      </c>
      <c r="AB60" s="13">
        <v>85</v>
      </c>
      <c r="AC60" s="13">
        <v>78</v>
      </c>
      <c r="AD60" s="13">
        <v>87</v>
      </c>
      <c r="AE60" s="13">
        <v>88</v>
      </c>
      <c r="AF60" s="14">
        <v>87.5</v>
      </c>
      <c r="AG60" s="14">
        <v>59.5</v>
      </c>
      <c r="AH60" s="15">
        <v>74.0336134453782</v>
      </c>
      <c r="AI60" s="14">
        <v>67.7</v>
      </c>
      <c r="AJ60" s="14">
        <v>0</v>
      </c>
      <c r="AK60" s="14">
        <v>0.2</v>
      </c>
      <c r="AL60" s="15">
        <v>72.909</v>
      </c>
      <c r="AM60" s="16">
        <v>2.439</v>
      </c>
      <c r="AN60" s="14"/>
    </row>
    <row r="61" spans="1:40">
      <c r="A61" s="11">
        <v>58</v>
      </c>
      <c r="B61" s="11" t="s">
        <v>371</v>
      </c>
      <c r="C61" s="12" t="s">
        <v>487</v>
      </c>
      <c r="D61" s="11" t="s">
        <v>488</v>
      </c>
      <c r="E61" s="13">
        <v>73</v>
      </c>
      <c r="F61" s="13">
        <v>77</v>
      </c>
      <c r="G61" s="13">
        <v>89</v>
      </c>
      <c r="H61" s="13">
        <v>75</v>
      </c>
      <c r="I61" s="13">
        <v>63</v>
      </c>
      <c r="J61" s="13">
        <v>75</v>
      </c>
      <c r="K61" s="13">
        <v>64</v>
      </c>
      <c r="L61" s="13">
        <v>77</v>
      </c>
      <c r="M61" s="13">
        <v>68</v>
      </c>
      <c r="N61" s="13">
        <v>61</v>
      </c>
      <c r="O61" s="13">
        <v>91</v>
      </c>
      <c r="P61" s="13">
        <v>79</v>
      </c>
      <c r="Q61" s="13">
        <v>75</v>
      </c>
      <c r="R61" s="13">
        <v>65</v>
      </c>
      <c r="S61" s="13">
        <v>67</v>
      </c>
      <c r="T61" s="13">
        <v>85</v>
      </c>
      <c r="U61" s="13">
        <v>69</v>
      </c>
      <c r="V61" s="13">
        <v>74</v>
      </c>
      <c r="W61" s="13">
        <v>78</v>
      </c>
      <c r="X61" s="13">
        <v>70</v>
      </c>
      <c r="Y61" s="13">
        <v>66</v>
      </c>
      <c r="Z61" s="13">
        <v>75</v>
      </c>
      <c r="AA61" s="13">
        <v>70</v>
      </c>
      <c r="AB61" s="13">
        <v>85</v>
      </c>
      <c r="AC61" s="13">
        <v>75</v>
      </c>
      <c r="AD61" s="13">
        <v>93</v>
      </c>
      <c r="AE61" s="13">
        <v>88</v>
      </c>
      <c r="AF61" s="14">
        <v>90.5</v>
      </c>
      <c r="AG61" s="14">
        <v>59.5</v>
      </c>
      <c r="AH61" s="15">
        <v>73.4957983193277</v>
      </c>
      <c r="AI61" s="14">
        <v>66.7</v>
      </c>
      <c r="AJ61" s="14">
        <v>0</v>
      </c>
      <c r="AK61" s="14">
        <v>0</v>
      </c>
      <c r="AL61" s="15">
        <v>72.882</v>
      </c>
      <c r="AM61" s="16">
        <v>2.296</v>
      </c>
      <c r="AN61" s="14"/>
    </row>
    <row r="62" spans="1:40">
      <c r="A62" s="11">
        <v>59</v>
      </c>
      <c r="B62" s="11" t="s">
        <v>374</v>
      </c>
      <c r="C62" s="12" t="s">
        <v>489</v>
      </c>
      <c r="D62" s="11" t="s">
        <v>490</v>
      </c>
      <c r="E62" s="13">
        <v>75</v>
      </c>
      <c r="F62" s="13">
        <v>78</v>
      </c>
      <c r="G62" s="13">
        <v>93</v>
      </c>
      <c r="H62" s="13">
        <v>65</v>
      </c>
      <c r="I62" s="13">
        <v>61</v>
      </c>
      <c r="J62" s="13">
        <v>80</v>
      </c>
      <c r="K62" s="13">
        <v>84</v>
      </c>
      <c r="L62" s="13">
        <v>57</v>
      </c>
      <c r="M62" s="13">
        <v>71</v>
      </c>
      <c r="N62" s="13">
        <v>64</v>
      </c>
      <c r="O62" s="13">
        <v>97</v>
      </c>
      <c r="P62" s="13">
        <v>90</v>
      </c>
      <c r="Q62" s="13">
        <v>65</v>
      </c>
      <c r="R62" s="13">
        <v>85</v>
      </c>
      <c r="S62" s="13">
        <v>73</v>
      </c>
      <c r="T62" s="13">
        <v>86</v>
      </c>
      <c r="U62" s="13">
        <v>73</v>
      </c>
      <c r="V62" s="13">
        <v>61</v>
      </c>
      <c r="W62" s="13">
        <v>74</v>
      </c>
      <c r="X62" s="13">
        <v>86</v>
      </c>
      <c r="Y62" s="13">
        <v>79</v>
      </c>
      <c r="Z62" s="13">
        <v>65</v>
      </c>
      <c r="AA62" s="13">
        <v>71</v>
      </c>
      <c r="AB62" s="13">
        <v>85</v>
      </c>
      <c r="AC62" s="13">
        <v>75</v>
      </c>
      <c r="AD62" s="13">
        <v>84</v>
      </c>
      <c r="AE62" s="13">
        <v>82</v>
      </c>
      <c r="AF62" s="14">
        <v>83</v>
      </c>
      <c r="AG62" s="14">
        <v>59.5</v>
      </c>
      <c r="AH62" s="15">
        <v>74.7058823529412</v>
      </c>
      <c r="AI62" s="14">
        <v>49</v>
      </c>
      <c r="AJ62" s="14">
        <v>0</v>
      </c>
      <c r="AK62" s="14">
        <v>0</v>
      </c>
      <c r="AL62" s="15">
        <v>71.344</v>
      </c>
      <c r="AM62" s="16">
        <v>2.479</v>
      </c>
      <c r="AN62" s="14"/>
    </row>
    <row r="63" spans="1:40">
      <c r="A63" s="11">
        <v>60</v>
      </c>
      <c r="B63" s="11" t="s">
        <v>374</v>
      </c>
      <c r="C63" s="12" t="s">
        <v>491</v>
      </c>
      <c r="D63" s="11" t="s">
        <v>492</v>
      </c>
      <c r="E63" s="13">
        <v>73</v>
      </c>
      <c r="F63" s="13">
        <v>79</v>
      </c>
      <c r="G63" s="13">
        <v>89</v>
      </c>
      <c r="H63" s="13">
        <v>65</v>
      </c>
      <c r="I63" s="13">
        <v>65</v>
      </c>
      <c r="J63" s="13">
        <v>86</v>
      </c>
      <c r="K63" s="13">
        <v>76</v>
      </c>
      <c r="L63" s="13">
        <v>66</v>
      </c>
      <c r="M63" s="13">
        <v>64</v>
      </c>
      <c r="N63" s="13">
        <v>61</v>
      </c>
      <c r="O63" s="13">
        <v>98</v>
      </c>
      <c r="P63" s="13">
        <v>85</v>
      </c>
      <c r="Q63" s="13">
        <v>75</v>
      </c>
      <c r="R63" s="13">
        <v>85</v>
      </c>
      <c r="S63" s="13">
        <v>74</v>
      </c>
      <c r="T63" s="13">
        <v>81</v>
      </c>
      <c r="U63" s="13">
        <v>71</v>
      </c>
      <c r="V63" s="13">
        <v>64</v>
      </c>
      <c r="W63" s="13">
        <v>75</v>
      </c>
      <c r="X63" s="13">
        <v>80</v>
      </c>
      <c r="Y63" s="13">
        <v>60</v>
      </c>
      <c r="Z63" s="13">
        <v>75</v>
      </c>
      <c r="AA63" s="13">
        <v>77</v>
      </c>
      <c r="AB63" s="13">
        <v>85</v>
      </c>
      <c r="AC63" s="13">
        <v>75</v>
      </c>
      <c r="AD63" s="13">
        <v>77</v>
      </c>
      <c r="AE63" s="13">
        <v>80</v>
      </c>
      <c r="AF63" s="14">
        <v>78.5</v>
      </c>
      <c r="AG63" s="14">
        <v>59.5</v>
      </c>
      <c r="AH63" s="15">
        <v>74.327731092437</v>
      </c>
      <c r="AI63" s="14">
        <v>66.6</v>
      </c>
      <c r="AJ63" s="14">
        <v>2</v>
      </c>
      <c r="AK63" s="14">
        <v>0</v>
      </c>
      <c r="AL63" s="15">
        <v>71.159</v>
      </c>
      <c r="AM63" s="16">
        <v>2.253</v>
      </c>
      <c r="AN63" s="14"/>
    </row>
    <row r="64" spans="1:40">
      <c r="A64" s="11">
        <v>61</v>
      </c>
      <c r="B64" s="11" t="s">
        <v>374</v>
      </c>
      <c r="C64" s="12" t="s">
        <v>493</v>
      </c>
      <c r="D64" s="11" t="s">
        <v>494</v>
      </c>
      <c r="E64" s="13">
        <v>79</v>
      </c>
      <c r="F64" s="13">
        <v>79</v>
      </c>
      <c r="G64" s="13">
        <v>72</v>
      </c>
      <c r="H64" s="13">
        <v>85</v>
      </c>
      <c r="I64" s="13">
        <v>57</v>
      </c>
      <c r="J64" s="13">
        <v>77</v>
      </c>
      <c r="K64" s="13">
        <v>62</v>
      </c>
      <c r="L64" s="13">
        <v>62</v>
      </c>
      <c r="M64" s="13">
        <v>48</v>
      </c>
      <c r="N64" s="13">
        <v>64</v>
      </c>
      <c r="O64" s="13">
        <v>97</v>
      </c>
      <c r="P64" s="13">
        <v>83</v>
      </c>
      <c r="Q64" s="13">
        <v>85</v>
      </c>
      <c r="R64" s="13">
        <v>75</v>
      </c>
      <c r="S64" s="13">
        <v>77</v>
      </c>
      <c r="T64" s="13">
        <v>82</v>
      </c>
      <c r="U64" s="13">
        <v>63</v>
      </c>
      <c r="V64" s="13">
        <v>61</v>
      </c>
      <c r="W64" s="13">
        <v>77</v>
      </c>
      <c r="X64" s="13">
        <v>82</v>
      </c>
      <c r="Y64" s="13">
        <v>60</v>
      </c>
      <c r="Z64" s="13">
        <v>75</v>
      </c>
      <c r="AA64" s="13">
        <v>74</v>
      </c>
      <c r="AB64" s="13">
        <v>75</v>
      </c>
      <c r="AC64" s="13">
        <v>70</v>
      </c>
      <c r="AD64" s="13">
        <v>83</v>
      </c>
      <c r="AE64" s="13">
        <v>80</v>
      </c>
      <c r="AF64" s="14">
        <v>81.5</v>
      </c>
      <c r="AG64" s="14">
        <v>59.5</v>
      </c>
      <c r="AH64" s="15">
        <v>71.655462184874</v>
      </c>
      <c r="AI64" s="14">
        <v>68.2</v>
      </c>
      <c r="AJ64" s="14">
        <v>8</v>
      </c>
      <c r="AK64" s="14">
        <v>0</v>
      </c>
      <c r="AL64" s="15">
        <v>70.269</v>
      </c>
      <c r="AM64" s="16">
        <v>2.037</v>
      </c>
      <c r="AN64" s="14"/>
    </row>
    <row r="65" spans="1:40">
      <c r="A65" s="11">
        <v>62</v>
      </c>
      <c r="B65" s="11" t="s">
        <v>374</v>
      </c>
      <c r="C65" s="12" t="s">
        <v>495</v>
      </c>
      <c r="D65" s="11" t="s">
        <v>496</v>
      </c>
      <c r="E65" s="13">
        <v>75</v>
      </c>
      <c r="F65" s="13">
        <v>82</v>
      </c>
      <c r="G65" s="13">
        <v>90</v>
      </c>
      <c r="H65" s="13">
        <v>85</v>
      </c>
      <c r="I65" s="13">
        <v>42</v>
      </c>
      <c r="J65" s="13">
        <v>75</v>
      </c>
      <c r="K65" s="13">
        <v>61</v>
      </c>
      <c r="L65" s="13">
        <v>60</v>
      </c>
      <c r="M65" s="13">
        <v>60</v>
      </c>
      <c r="N65" s="13">
        <v>73</v>
      </c>
      <c r="O65" s="13">
        <v>96</v>
      </c>
      <c r="P65" s="13">
        <v>83</v>
      </c>
      <c r="Q65" s="13">
        <v>65</v>
      </c>
      <c r="R65" s="13">
        <v>75</v>
      </c>
      <c r="S65" s="13">
        <v>63</v>
      </c>
      <c r="T65" s="13">
        <v>82</v>
      </c>
      <c r="U65" s="13">
        <v>62</v>
      </c>
      <c r="V65" s="13">
        <v>64</v>
      </c>
      <c r="W65" s="13">
        <v>78</v>
      </c>
      <c r="X65" s="13">
        <v>78</v>
      </c>
      <c r="Y65" s="13">
        <v>60</v>
      </c>
      <c r="Z65" s="13">
        <v>85</v>
      </c>
      <c r="AA65" s="13">
        <v>79</v>
      </c>
      <c r="AB65" s="13">
        <v>75</v>
      </c>
      <c r="AC65" s="13">
        <v>68</v>
      </c>
      <c r="AD65" s="13">
        <v>80</v>
      </c>
      <c r="AE65" s="13">
        <v>76</v>
      </c>
      <c r="AF65" s="14">
        <v>78</v>
      </c>
      <c r="AG65" s="14">
        <v>59.5</v>
      </c>
      <c r="AH65" s="15">
        <v>72.0756302521008</v>
      </c>
      <c r="AI65" s="14">
        <v>69.4</v>
      </c>
      <c r="AJ65" s="14">
        <v>0</v>
      </c>
      <c r="AK65" s="14">
        <v>0</v>
      </c>
      <c r="AL65" s="15">
        <v>69.523</v>
      </c>
      <c r="AM65" s="16">
        <v>2.202</v>
      </c>
      <c r="AN65" s="14"/>
    </row>
    <row r="66" spans="1:40">
      <c r="A66" s="11">
        <v>63</v>
      </c>
      <c r="B66" s="11" t="s">
        <v>374</v>
      </c>
      <c r="C66" s="12" t="s">
        <v>497</v>
      </c>
      <c r="D66" s="11" t="s">
        <v>498</v>
      </c>
      <c r="E66" s="13">
        <v>76</v>
      </c>
      <c r="F66" s="13">
        <v>72</v>
      </c>
      <c r="G66" s="13">
        <v>92</v>
      </c>
      <c r="H66" s="13">
        <v>85</v>
      </c>
      <c r="I66" s="13">
        <v>54</v>
      </c>
      <c r="J66" s="13">
        <v>71</v>
      </c>
      <c r="K66" s="13">
        <v>61</v>
      </c>
      <c r="L66" s="13">
        <v>61</v>
      </c>
      <c r="M66" s="13">
        <v>63</v>
      </c>
      <c r="N66" s="13">
        <v>80</v>
      </c>
      <c r="O66" s="13">
        <v>96</v>
      </c>
      <c r="P66" s="13">
        <v>84</v>
      </c>
      <c r="Q66" s="13">
        <v>75</v>
      </c>
      <c r="R66" s="13">
        <v>65</v>
      </c>
      <c r="S66" s="13">
        <v>72</v>
      </c>
      <c r="T66" s="13">
        <v>82</v>
      </c>
      <c r="U66" s="13">
        <v>61</v>
      </c>
      <c r="V66" s="13">
        <v>62</v>
      </c>
      <c r="W66" s="13">
        <v>64</v>
      </c>
      <c r="X66" s="13">
        <v>80</v>
      </c>
      <c r="Y66" s="13">
        <v>60</v>
      </c>
      <c r="Z66" s="13">
        <v>75</v>
      </c>
      <c r="AA66" s="13">
        <v>76</v>
      </c>
      <c r="AB66" s="13">
        <v>75</v>
      </c>
      <c r="AC66" s="13">
        <v>75</v>
      </c>
      <c r="AD66" s="13">
        <v>78</v>
      </c>
      <c r="AE66" s="13">
        <v>78</v>
      </c>
      <c r="AF66" s="14">
        <v>78</v>
      </c>
      <c r="AG66" s="14">
        <v>59.5</v>
      </c>
      <c r="AH66" s="15">
        <v>71.9663865546218</v>
      </c>
      <c r="AI66" s="14">
        <v>61.8</v>
      </c>
      <c r="AJ66" s="14">
        <v>4</v>
      </c>
      <c r="AK66" s="14">
        <v>0</v>
      </c>
      <c r="AL66" s="15">
        <v>69.266</v>
      </c>
      <c r="AM66" s="16">
        <v>2.189</v>
      </c>
      <c r="AN66" s="14"/>
    </row>
    <row r="67" spans="1:40">
      <c r="A67" s="11">
        <v>64</v>
      </c>
      <c r="B67" s="11" t="s">
        <v>374</v>
      </c>
      <c r="C67" s="12" t="s">
        <v>499</v>
      </c>
      <c r="D67" s="11" t="s">
        <v>500</v>
      </c>
      <c r="E67" s="13">
        <v>82</v>
      </c>
      <c r="F67" s="13">
        <v>86</v>
      </c>
      <c r="G67" s="13">
        <v>84</v>
      </c>
      <c r="H67" s="13">
        <v>85</v>
      </c>
      <c r="I67" s="13">
        <v>46</v>
      </c>
      <c r="J67" s="13">
        <v>76</v>
      </c>
      <c r="K67" s="13">
        <v>61</v>
      </c>
      <c r="L67" s="13">
        <v>60</v>
      </c>
      <c r="M67" s="13">
        <v>66</v>
      </c>
      <c r="N67" s="13">
        <v>71</v>
      </c>
      <c r="O67" s="13">
        <v>89</v>
      </c>
      <c r="P67" s="13">
        <v>74</v>
      </c>
      <c r="Q67" s="13">
        <v>75</v>
      </c>
      <c r="R67" s="13">
        <v>75</v>
      </c>
      <c r="S67" s="13">
        <v>72</v>
      </c>
      <c r="T67" s="13">
        <v>85</v>
      </c>
      <c r="U67" s="13">
        <v>67</v>
      </c>
      <c r="V67" s="13">
        <v>60</v>
      </c>
      <c r="W67" s="13">
        <v>76</v>
      </c>
      <c r="X67" s="13">
        <v>80</v>
      </c>
      <c r="Y67" s="13">
        <v>60</v>
      </c>
      <c r="Z67" s="13">
        <v>50</v>
      </c>
      <c r="AA67" s="13">
        <v>60</v>
      </c>
      <c r="AB67" s="13">
        <v>85</v>
      </c>
      <c r="AC67" s="13">
        <v>73</v>
      </c>
      <c r="AD67" s="13">
        <v>76</v>
      </c>
      <c r="AE67" s="13">
        <v>77</v>
      </c>
      <c r="AF67" s="14">
        <v>76.5</v>
      </c>
      <c r="AG67" s="14">
        <v>59.5</v>
      </c>
      <c r="AH67" s="15">
        <v>70.4705882352941</v>
      </c>
      <c r="AI67" s="14">
        <v>65.9</v>
      </c>
      <c r="AJ67" s="14">
        <v>4</v>
      </c>
      <c r="AK67" s="14">
        <v>0</v>
      </c>
      <c r="AL67" s="15">
        <v>68.124</v>
      </c>
      <c r="AM67" s="16">
        <v>2.091</v>
      </c>
      <c r="AN67" s="14"/>
    </row>
  </sheetData>
  <mergeCells count="10">
    <mergeCell ref="AF1:AF3"/>
    <mergeCell ref="AG1:AG3"/>
    <mergeCell ref="AH1:AH3"/>
    <mergeCell ref="AI1:AI3"/>
    <mergeCell ref="AJ1:AJ3"/>
    <mergeCell ref="AK1:AK3"/>
    <mergeCell ref="AL1:AL3"/>
    <mergeCell ref="AM1:AM3"/>
    <mergeCell ref="AN1:AN3"/>
    <mergeCell ref="A1:D2"/>
  </mergeCells>
  <conditionalFormatting sqref="AF4:AF67">
    <cfRule type="cellIs" dxfId="0" priority="4" operator="lessThan">
      <formula>85</formula>
    </cfRule>
  </conditionalFormatting>
  <conditionalFormatting sqref="E4:AC6 AI4:AI6">
    <cfRule type="cellIs" dxfId="1" priority="3" operator="lessThan">
      <formula>70</formula>
    </cfRule>
  </conditionalFormatting>
  <conditionalFormatting sqref="E4:AC19 AI4:AI19">
    <cfRule type="cellIs" dxfId="2" priority="2" operator="lessThan">
      <formula>65</formula>
    </cfRule>
  </conditionalFormatting>
  <conditionalFormatting sqref="E4:AC67 AI4:AI67">
    <cfRule type="cellIs" dxfId="3" priority="1" operator="lessThan">
      <formula>60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62"/>
  <sheetViews>
    <sheetView topLeftCell="M11" workbookViewId="0">
      <selection activeCell="AM43" sqref="AM43"/>
    </sheetView>
  </sheetViews>
  <sheetFormatPr defaultColWidth="8.89166666666667" defaultRowHeight="14.25"/>
  <sheetData>
    <row r="1" ht="38.25" spans="1:39">
      <c r="A1" s="1" t="s">
        <v>0</v>
      </c>
      <c r="E1" s="4" t="s">
        <v>501</v>
      </c>
      <c r="F1" s="4" t="s">
        <v>3</v>
      </c>
      <c r="G1" s="4" t="s">
        <v>4</v>
      </c>
      <c r="H1" s="4" t="s">
        <v>502</v>
      </c>
      <c r="I1" s="4" t="s">
        <v>503</v>
      </c>
      <c r="J1" s="4" t="s">
        <v>504</v>
      </c>
      <c r="K1" s="4" t="s">
        <v>505</v>
      </c>
      <c r="L1" s="4" t="s">
        <v>506</v>
      </c>
      <c r="M1" s="4" t="s">
        <v>507</v>
      </c>
      <c r="N1" s="4" t="s">
        <v>508</v>
      </c>
      <c r="O1" s="4" t="s">
        <v>509</v>
      </c>
      <c r="P1" s="4" t="s">
        <v>9</v>
      </c>
      <c r="Q1" s="4" t="s">
        <v>510</v>
      </c>
      <c r="R1" s="4" t="s">
        <v>10</v>
      </c>
      <c r="S1" s="4" t="s">
        <v>511</v>
      </c>
      <c r="T1" s="4" t="s">
        <v>512</v>
      </c>
      <c r="U1" s="4" t="s">
        <v>513</v>
      </c>
      <c r="V1" s="4" t="s">
        <v>514</v>
      </c>
      <c r="W1" s="4" t="s">
        <v>515</v>
      </c>
      <c r="X1" s="4" t="s">
        <v>516</v>
      </c>
      <c r="Y1" s="4" t="s">
        <v>20</v>
      </c>
      <c r="Z1" s="4" t="s">
        <v>517</v>
      </c>
      <c r="AA1" s="4" t="s">
        <v>518</v>
      </c>
      <c r="AB1" s="4" t="s">
        <v>21</v>
      </c>
      <c r="AC1" s="4" t="s">
        <v>22</v>
      </c>
      <c r="AD1" s="30" t="s">
        <v>23</v>
      </c>
      <c r="AE1" s="30" t="s">
        <v>24</v>
      </c>
      <c r="AF1" s="30" t="s">
        <v>25</v>
      </c>
      <c r="AG1" s="30" t="s">
        <v>26</v>
      </c>
      <c r="AH1" s="30" t="s">
        <v>27</v>
      </c>
      <c r="AI1" s="30" t="s">
        <v>28</v>
      </c>
      <c r="AJ1" s="30" t="s">
        <v>29</v>
      </c>
      <c r="AK1" s="30" t="s">
        <v>30</v>
      </c>
      <c r="AL1" s="31" t="s">
        <v>31</v>
      </c>
    </row>
    <row r="2" spans="1:39">
      <c r="E2" s="8">
        <v>2</v>
      </c>
      <c r="F2" s="8">
        <v>2</v>
      </c>
      <c r="G2" s="8">
        <v>3.5</v>
      </c>
      <c r="H2" s="8">
        <v>2.5</v>
      </c>
      <c r="I2" s="8">
        <v>2</v>
      </c>
      <c r="J2" s="8">
        <v>2</v>
      </c>
      <c r="K2" s="8">
        <v>2</v>
      </c>
      <c r="L2" s="8">
        <v>2</v>
      </c>
      <c r="M2" s="8">
        <v>2</v>
      </c>
      <c r="N2" s="8">
        <v>2</v>
      </c>
      <c r="O2" s="8">
        <v>2</v>
      </c>
      <c r="P2" s="8">
        <v>1</v>
      </c>
      <c r="Q2" s="8">
        <v>2</v>
      </c>
      <c r="R2" s="8">
        <v>2</v>
      </c>
      <c r="S2" s="8">
        <v>1.5</v>
      </c>
      <c r="T2" s="8">
        <v>2</v>
      </c>
      <c r="U2" s="8">
        <v>1.5</v>
      </c>
      <c r="V2" s="8">
        <v>2</v>
      </c>
      <c r="W2" s="8">
        <v>2</v>
      </c>
      <c r="X2" s="8">
        <v>2</v>
      </c>
      <c r="Y2" s="8">
        <v>1</v>
      </c>
      <c r="Z2" s="8">
        <v>2</v>
      </c>
      <c r="AA2" s="8">
        <v>2</v>
      </c>
      <c r="AB2" s="8">
        <v>0</v>
      </c>
      <c r="AC2" s="8">
        <v>0</v>
      </c>
      <c r="AD2" s="9"/>
      <c r="AE2" s="9"/>
      <c r="AF2" s="9"/>
      <c r="AG2" s="9"/>
      <c r="AH2" s="9"/>
      <c r="AI2" s="9"/>
      <c r="AJ2" s="9"/>
      <c r="AK2" s="9"/>
      <c r="AL2" s="9"/>
    </row>
    <row r="3" spans="1:39">
      <c r="A3" s="8" t="s">
        <v>32</v>
      </c>
      <c r="B3" s="8" t="s">
        <v>33</v>
      </c>
      <c r="C3" s="8" t="s">
        <v>34</v>
      </c>
      <c r="D3" s="8" t="s">
        <v>35</v>
      </c>
      <c r="E3" s="8" t="s">
        <v>36</v>
      </c>
      <c r="F3" s="8" t="s">
        <v>36</v>
      </c>
      <c r="G3" s="8" t="s">
        <v>36</v>
      </c>
      <c r="H3" s="8" t="s">
        <v>36</v>
      </c>
      <c r="I3" s="8" t="s">
        <v>36</v>
      </c>
      <c r="J3" s="8" t="s">
        <v>36</v>
      </c>
      <c r="K3" s="8" t="s">
        <v>36</v>
      </c>
      <c r="L3" s="8" t="s">
        <v>36</v>
      </c>
      <c r="M3" s="8" t="s">
        <v>36</v>
      </c>
      <c r="N3" s="8" t="s">
        <v>36</v>
      </c>
      <c r="O3" s="8" t="s">
        <v>36</v>
      </c>
      <c r="P3" s="8" t="s">
        <v>36</v>
      </c>
      <c r="Q3" s="8" t="s">
        <v>36</v>
      </c>
      <c r="R3" s="8" t="s">
        <v>36</v>
      </c>
      <c r="S3" s="8" t="s">
        <v>36</v>
      </c>
      <c r="T3" s="8" t="s">
        <v>36</v>
      </c>
      <c r="U3" s="8" t="s">
        <v>36</v>
      </c>
      <c r="V3" s="8" t="s">
        <v>36</v>
      </c>
      <c r="W3" s="8" t="s">
        <v>36</v>
      </c>
      <c r="X3" s="8" t="s">
        <v>36</v>
      </c>
      <c r="Y3" s="8" t="s">
        <v>36</v>
      </c>
      <c r="Z3" s="8" t="s">
        <v>36</v>
      </c>
      <c r="AA3" s="8" t="s">
        <v>36</v>
      </c>
      <c r="AB3" s="8" t="s">
        <v>36</v>
      </c>
      <c r="AC3" s="8" t="s">
        <v>36</v>
      </c>
      <c r="AD3" s="10"/>
      <c r="AE3" s="10"/>
      <c r="AF3" s="10"/>
      <c r="AG3" s="10"/>
      <c r="AH3" s="10"/>
      <c r="AI3" s="10"/>
      <c r="AJ3" s="10"/>
      <c r="AK3" s="10"/>
      <c r="AL3" s="10"/>
    </row>
    <row r="4" spans="1:39">
      <c r="A4" s="11">
        <v>1</v>
      </c>
      <c r="B4" s="11" t="s">
        <v>519</v>
      </c>
      <c r="C4" s="12" t="s">
        <v>520</v>
      </c>
      <c r="D4" s="11" t="s">
        <v>521</v>
      </c>
      <c r="E4" s="13">
        <v>94</v>
      </c>
      <c r="F4" s="13">
        <v>89</v>
      </c>
      <c r="G4" s="13">
        <v>68</v>
      </c>
      <c r="H4" s="13">
        <v>81</v>
      </c>
      <c r="I4" s="26" t="str">
        <f>VLOOKUP(D4,[1]sheet1!$A$2:$B$21,2,0)</f>
        <v>86</v>
      </c>
      <c r="J4" s="13" t="str">
        <f>VLOOKUP(D4,[2]sheet1!$A$2:$E$21,2,0)</f>
        <v>93</v>
      </c>
      <c r="K4" s="13" t="str">
        <f>VLOOKUP(D4,[2]sheet1!$A$2:$E$21,3,0)</f>
        <v>84</v>
      </c>
      <c r="L4" s="13" t="str">
        <f>VLOOKUP(D4,[2]sheet1!$A$2:$E$21,4,0)</f>
        <v>94</v>
      </c>
      <c r="M4" s="13" t="str">
        <f>VLOOKUP(D4,[2]sheet1!$A$2:$E$21,5,0)</f>
        <v>91</v>
      </c>
      <c r="N4" s="13" t="s">
        <v>40</v>
      </c>
      <c r="O4" s="13" t="s">
        <v>40</v>
      </c>
      <c r="P4" s="13">
        <v>75</v>
      </c>
      <c r="Q4" s="13">
        <v>95</v>
      </c>
      <c r="R4" s="13">
        <v>85</v>
      </c>
      <c r="S4" s="13">
        <v>85</v>
      </c>
      <c r="T4" s="13">
        <v>84</v>
      </c>
      <c r="U4" s="13">
        <v>84</v>
      </c>
      <c r="V4" s="13">
        <v>80</v>
      </c>
      <c r="W4" s="13" t="s">
        <v>40</v>
      </c>
      <c r="X4" s="13" t="s">
        <v>40</v>
      </c>
      <c r="Y4" s="13">
        <v>95</v>
      </c>
      <c r="Z4" s="13">
        <v>85</v>
      </c>
      <c r="AA4" s="13" t="s">
        <v>40</v>
      </c>
      <c r="AB4" s="13">
        <v>93</v>
      </c>
      <c r="AC4" s="13">
        <v>92</v>
      </c>
      <c r="AD4" s="14">
        <v>92.5</v>
      </c>
      <c r="AE4" s="14">
        <f t="shared" ref="AE4:AE7" si="0">SUM($E$2:$M$2)+SUM($P$2:$V$2)+SUM($Y$2:$Z$2)</f>
        <v>35</v>
      </c>
      <c r="AF4" s="32">
        <f>VLOOKUP(D4,[3]Sheet1!$D$4:$AJ$62,29,0)</f>
        <v>85.2571428571429</v>
      </c>
      <c r="AG4" s="14">
        <v>78.2</v>
      </c>
      <c r="AH4" s="14">
        <v>8</v>
      </c>
      <c r="AI4" s="14">
        <v>0.9</v>
      </c>
      <c r="AJ4" s="15">
        <f t="shared" ref="AJ4:AJ62" si="1">AD4*0.2+AF4*0.7+AG4*0.05+AH4*0.05+AI4</f>
        <v>83.39</v>
      </c>
      <c r="AK4" s="16">
        <v>3.536</v>
      </c>
      <c r="AL4" s="14" t="s">
        <v>45</v>
      </c>
    </row>
    <row r="5" spans="1:39">
      <c r="A5" s="11">
        <v>2</v>
      </c>
      <c r="B5" s="11" t="s">
        <v>522</v>
      </c>
      <c r="C5" s="12" t="s">
        <v>523</v>
      </c>
      <c r="D5" s="11" t="s">
        <v>524</v>
      </c>
      <c r="E5" s="13">
        <v>87</v>
      </c>
      <c r="F5" s="13">
        <v>87</v>
      </c>
      <c r="G5" s="13">
        <v>77</v>
      </c>
      <c r="H5" s="33">
        <v>73</v>
      </c>
      <c r="I5" s="13" t="s">
        <v>40</v>
      </c>
      <c r="J5" s="34" t="s">
        <v>40</v>
      </c>
      <c r="K5" s="13" t="s">
        <v>40</v>
      </c>
      <c r="L5" s="13" t="s">
        <v>40</v>
      </c>
      <c r="M5" s="13" t="s">
        <v>40</v>
      </c>
      <c r="N5" s="13">
        <v>95</v>
      </c>
      <c r="O5" s="13">
        <v>89</v>
      </c>
      <c r="P5" s="13">
        <v>85</v>
      </c>
      <c r="Q5" s="13">
        <v>95</v>
      </c>
      <c r="R5" s="13">
        <v>87</v>
      </c>
      <c r="S5" s="13">
        <v>85</v>
      </c>
      <c r="T5" s="13">
        <v>84</v>
      </c>
      <c r="U5" s="13">
        <v>78</v>
      </c>
      <c r="V5" s="13">
        <v>72</v>
      </c>
      <c r="W5" s="13">
        <v>95</v>
      </c>
      <c r="X5" s="13">
        <v>89</v>
      </c>
      <c r="Y5" s="13">
        <v>85</v>
      </c>
      <c r="Z5" s="13">
        <v>85</v>
      </c>
      <c r="AA5" s="13">
        <v>99</v>
      </c>
      <c r="AB5" s="13">
        <v>95</v>
      </c>
      <c r="AC5" s="13">
        <v>91</v>
      </c>
      <c r="AD5" s="14">
        <v>93</v>
      </c>
      <c r="AE5" s="14">
        <v>35</v>
      </c>
      <c r="AF5" s="32">
        <f>VLOOKUP(D5,[3]Sheet1!$D$4:$AJ$62,29,0)</f>
        <v>85.5571428571429</v>
      </c>
      <c r="AG5" s="14">
        <v>61.3</v>
      </c>
      <c r="AH5" s="14">
        <v>0</v>
      </c>
      <c r="AI5" s="14">
        <v>0.25</v>
      </c>
      <c r="AJ5" s="15">
        <f t="shared" si="1"/>
        <v>81.805</v>
      </c>
      <c r="AK5" s="16">
        <v>3.27</v>
      </c>
      <c r="AL5" s="14" t="s">
        <v>48</v>
      </c>
    </row>
    <row r="6" spans="1:39">
      <c r="A6" s="11">
        <v>3</v>
      </c>
      <c r="B6" s="11" t="s">
        <v>519</v>
      </c>
      <c r="C6" s="12" t="s">
        <v>525</v>
      </c>
      <c r="D6" s="11" t="s">
        <v>526</v>
      </c>
      <c r="E6" s="13">
        <v>90</v>
      </c>
      <c r="F6" s="13">
        <v>90</v>
      </c>
      <c r="G6" s="13">
        <v>67</v>
      </c>
      <c r="H6" s="13">
        <v>81</v>
      </c>
      <c r="I6" s="26" t="str">
        <f>VLOOKUP(D6,[1]sheet1!$A$2:$B$21,2,0)</f>
        <v>85</v>
      </c>
      <c r="J6" s="13" t="str">
        <f>VLOOKUP(D6,[2]sheet1!$A$2:$E$21,2,0)</f>
        <v>92</v>
      </c>
      <c r="K6" s="13" t="str">
        <f>VLOOKUP(D6,[2]sheet1!$A$2:$E$21,3,0)</f>
        <v>82</v>
      </c>
      <c r="L6" s="13" t="str">
        <f>VLOOKUP(D6,[2]sheet1!$A$2:$E$21,4,0)</f>
        <v>94</v>
      </c>
      <c r="M6" s="13" t="str">
        <f>VLOOKUP(D6,[2]sheet1!$A$2:$E$21,5,0)</f>
        <v>86</v>
      </c>
      <c r="N6" s="13" t="s">
        <v>40</v>
      </c>
      <c r="O6" s="13" t="s">
        <v>40</v>
      </c>
      <c r="P6" s="13">
        <v>85</v>
      </c>
      <c r="Q6" s="13">
        <v>95</v>
      </c>
      <c r="R6" s="13">
        <v>86</v>
      </c>
      <c r="S6" s="13">
        <v>85</v>
      </c>
      <c r="T6" s="13">
        <v>80</v>
      </c>
      <c r="U6" s="13">
        <v>78</v>
      </c>
      <c r="V6" s="13">
        <v>80</v>
      </c>
      <c r="W6" s="13" t="s">
        <v>40</v>
      </c>
      <c r="X6" s="13" t="s">
        <v>40</v>
      </c>
      <c r="Y6" s="13">
        <v>95</v>
      </c>
      <c r="Z6" s="13">
        <v>85</v>
      </c>
      <c r="AA6" s="13" t="s">
        <v>40</v>
      </c>
      <c r="AB6" s="13">
        <v>89</v>
      </c>
      <c r="AC6" s="13">
        <v>89</v>
      </c>
      <c r="AD6" s="14">
        <v>89</v>
      </c>
      <c r="AE6" s="14">
        <f t="shared" si="0"/>
        <v>35</v>
      </c>
      <c r="AF6" s="32">
        <f>VLOOKUP(D6,[3]Sheet1!$D$4:$AJ$62,29,0)</f>
        <v>84.3285714285714</v>
      </c>
      <c r="AG6" s="14">
        <v>71.6</v>
      </c>
      <c r="AH6" s="14">
        <v>0</v>
      </c>
      <c r="AI6" s="14">
        <v>0.5</v>
      </c>
      <c r="AJ6" s="15">
        <f t="shared" si="1"/>
        <v>80.91</v>
      </c>
      <c r="AK6" s="16">
        <v>3.118</v>
      </c>
      <c r="AL6" s="14" t="s">
        <v>45</v>
      </c>
    </row>
    <row r="7" spans="1:39">
      <c r="A7" s="11">
        <v>4</v>
      </c>
      <c r="B7" s="11" t="s">
        <v>519</v>
      </c>
      <c r="C7" s="12" t="s">
        <v>527</v>
      </c>
      <c r="D7" s="11" t="s">
        <v>528</v>
      </c>
      <c r="E7" s="13">
        <v>92</v>
      </c>
      <c r="F7" s="13">
        <v>86</v>
      </c>
      <c r="G7" s="13">
        <v>58</v>
      </c>
      <c r="H7" s="33">
        <v>79</v>
      </c>
      <c r="I7" s="13" t="str">
        <f>VLOOKUP(D7,[1]sheet1!$A$2:$B$21,2,0)</f>
        <v>85</v>
      </c>
      <c r="J7" s="34" t="str">
        <f>VLOOKUP(D7,[2]sheet1!$A$2:$E$21,2,0)</f>
        <v>91</v>
      </c>
      <c r="K7" s="13" t="str">
        <f>VLOOKUP(D7,[2]sheet1!$A$2:$E$21,3,0)</f>
        <v>80</v>
      </c>
      <c r="L7" s="13" t="str">
        <f>VLOOKUP(D7,[2]sheet1!$A$2:$E$21,4,0)</f>
        <v>95</v>
      </c>
      <c r="M7" s="13" t="str">
        <f>VLOOKUP(D7,[2]sheet1!$A$2:$E$21,5,0)</f>
        <v>83</v>
      </c>
      <c r="N7" s="13" t="s">
        <v>40</v>
      </c>
      <c r="O7" s="13" t="s">
        <v>40</v>
      </c>
      <c r="P7" s="13">
        <v>75</v>
      </c>
      <c r="Q7" s="13">
        <v>95</v>
      </c>
      <c r="R7" s="13">
        <v>91</v>
      </c>
      <c r="S7" s="13">
        <v>75</v>
      </c>
      <c r="T7" s="13">
        <v>79</v>
      </c>
      <c r="U7" s="13">
        <v>79</v>
      </c>
      <c r="V7" s="13">
        <v>79</v>
      </c>
      <c r="W7" s="13" t="s">
        <v>40</v>
      </c>
      <c r="X7" s="13" t="s">
        <v>40</v>
      </c>
      <c r="Y7" s="13">
        <v>95</v>
      </c>
      <c r="Z7" s="13">
        <v>85</v>
      </c>
      <c r="AA7" s="13" t="s">
        <v>40</v>
      </c>
      <c r="AB7" s="13">
        <v>88</v>
      </c>
      <c r="AC7" s="13">
        <v>88</v>
      </c>
      <c r="AD7" s="14">
        <v>88</v>
      </c>
      <c r="AE7" s="14">
        <f t="shared" si="0"/>
        <v>35</v>
      </c>
      <c r="AF7" s="32">
        <f>VLOOKUP(D7,[3]Sheet1!$D$4:$AJ$62,29,0)</f>
        <v>82.3857142857143</v>
      </c>
      <c r="AG7" s="14">
        <v>69.7</v>
      </c>
      <c r="AH7" s="14">
        <v>28</v>
      </c>
      <c r="AI7" s="14">
        <v>0</v>
      </c>
      <c r="AJ7" s="15">
        <f t="shared" si="1"/>
        <v>80.155</v>
      </c>
      <c r="AK7" s="16">
        <v>3.258</v>
      </c>
      <c r="AL7" s="14"/>
    </row>
    <row r="8" spans="1:39">
      <c r="A8" s="11">
        <v>5</v>
      </c>
      <c r="B8" s="11" t="s">
        <v>522</v>
      </c>
      <c r="C8" s="12" t="s">
        <v>529</v>
      </c>
      <c r="D8" s="11" t="s">
        <v>530</v>
      </c>
      <c r="E8" s="13">
        <v>91</v>
      </c>
      <c r="F8" s="13">
        <v>93</v>
      </c>
      <c r="G8" s="13">
        <v>73</v>
      </c>
      <c r="H8" s="13">
        <v>83</v>
      </c>
      <c r="I8" s="26" t="s">
        <v>40</v>
      </c>
      <c r="J8" s="13" t="s">
        <v>40</v>
      </c>
      <c r="K8" s="13" t="s">
        <v>40</v>
      </c>
      <c r="L8" s="13" t="s">
        <v>40</v>
      </c>
      <c r="M8" s="13" t="s">
        <v>40</v>
      </c>
      <c r="N8" s="13">
        <v>95</v>
      </c>
      <c r="O8" s="13">
        <v>87</v>
      </c>
      <c r="P8" s="13">
        <v>75</v>
      </c>
      <c r="Q8" s="13">
        <v>85</v>
      </c>
      <c r="R8" s="13">
        <v>88</v>
      </c>
      <c r="S8" s="13">
        <v>85</v>
      </c>
      <c r="T8" s="13">
        <v>77</v>
      </c>
      <c r="U8" s="13">
        <v>79</v>
      </c>
      <c r="V8" s="13">
        <v>68</v>
      </c>
      <c r="W8" s="13">
        <v>93</v>
      </c>
      <c r="X8" s="13">
        <v>84</v>
      </c>
      <c r="Y8" s="13">
        <v>75</v>
      </c>
      <c r="Z8" s="13">
        <v>85</v>
      </c>
      <c r="AA8" s="13">
        <v>97</v>
      </c>
      <c r="AB8" s="13">
        <v>89</v>
      </c>
      <c r="AC8" s="13">
        <v>89</v>
      </c>
      <c r="AD8" s="14">
        <v>89</v>
      </c>
      <c r="AE8" s="14">
        <v>35</v>
      </c>
      <c r="AF8" s="32">
        <f>VLOOKUP(D8,[3]Sheet1!$D$4:$AJ$62,29,0)</f>
        <v>84.1428571428571</v>
      </c>
      <c r="AG8" s="14">
        <v>63.7</v>
      </c>
      <c r="AH8" s="14">
        <v>0</v>
      </c>
      <c r="AI8" s="14">
        <v>0.15</v>
      </c>
      <c r="AJ8" s="15">
        <f t="shared" si="1"/>
        <v>80.035</v>
      </c>
      <c r="AK8" s="16">
        <v>3.019</v>
      </c>
      <c r="AL8" s="14" t="s">
        <v>48</v>
      </c>
    </row>
    <row r="9" ht="15" spans="1:39">
      <c r="A9" s="17">
        <v>6</v>
      </c>
      <c r="B9" s="17" t="s">
        <v>519</v>
      </c>
      <c r="C9" s="18" t="s">
        <v>531</v>
      </c>
      <c r="D9" s="17" t="s">
        <v>532</v>
      </c>
      <c r="E9" s="19">
        <v>75</v>
      </c>
      <c r="F9" s="19">
        <v>74</v>
      </c>
      <c r="G9" s="19">
        <v>64</v>
      </c>
      <c r="H9" s="35">
        <v>78</v>
      </c>
      <c r="I9" s="19" t="s">
        <v>40</v>
      </c>
      <c r="J9" s="36" t="s">
        <v>40</v>
      </c>
      <c r="K9" s="19" t="s">
        <v>40</v>
      </c>
      <c r="L9" s="19" t="s">
        <v>40</v>
      </c>
      <c r="M9" s="19" t="s">
        <v>40</v>
      </c>
      <c r="N9" s="19">
        <v>75</v>
      </c>
      <c r="O9" s="19">
        <v>87</v>
      </c>
      <c r="P9" s="19">
        <v>75</v>
      </c>
      <c r="Q9" s="19">
        <v>85</v>
      </c>
      <c r="R9" s="19">
        <v>88</v>
      </c>
      <c r="S9" s="19">
        <v>85</v>
      </c>
      <c r="T9" s="19">
        <v>80</v>
      </c>
      <c r="U9" s="19">
        <v>78</v>
      </c>
      <c r="V9" s="19">
        <v>84</v>
      </c>
      <c r="W9" s="19">
        <v>90</v>
      </c>
      <c r="X9" s="19">
        <v>90</v>
      </c>
      <c r="Y9" s="19">
        <v>85</v>
      </c>
      <c r="Z9" s="19">
        <v>85</v>
      </c>
      <c r="AA9" s="19">
        <v>98</v>
      </c>
      <c r="AB9" s="19">
        <v>94</v>
      </c>
      <c r="AC9" s="19">
        <v>89</v>
      </c>
      <c r="AD9" s="20">
        <v>91.5</v>
      </c>
      <c r="AE9" s="20">
        <v>35</v>
      </c>
      <c r="AF9" s="37">
        <f>VLOOKUP(D9,[3]Sheet1!$D$4:$AJ$62,29,0)</f>
        <v>81.3</v>
      </c>
      <c r="AG9" s="20">
        <v>77.3</v>
      </c>
      <c r="AH9" s="20">
        <v>0</v>
      </c>
      <c r="AI9" s="20">
        <v>0.45</v>
      </c>
      <c r="AJ9" s="21">
        <f t="shared" si="1"/>
        <v>79.525</v>
      </c>
      <c r="AK9" s="22">
        <v>2.872</v>
      </c>
      <c r="AL9" s="20" t="s">
        <v>48</v>
      </c>
      <c r="AM9" s="23" t="s">
        <v>49</v>
      </c>
    </row>
    <row r="10" ht="15" spans="1:39">
      <c r="A10" s="24">
        <v>7</v>
      </c>
      <c r="B10" s="24" t="s">
        <v>522</v>
      </c>
      <c r="C10" s="25" t="s">
        <v>533</v>
      </c>
      <c r="D10" s="24" t="s">
        <v>534</v>
      </c>
      <c r="E10" s="26">
        <v>78</v>
      </c>
      <c r="F10" s="26">
        <v>86</v>
      </c>
      <c r="G10" s="26">
        <v>57</v>
      </c>
      <c r="H10" s="38">
        <v>70</v>
      </c>
      <c r="I10" s="26" t="s">
        <v>40</v>
      </c>
      <c r="J10" s="39" t="s">
        <v>40</v>
      </c>
      <c r="K10" s="26" t="s">
        <v>40</v>
      </c>
      <c r="L10" s="26" t="s">
        <v>40</v>
      </c>
      <c r="M10" s="26" t="s">
        <v>40</v>
      </c>
      <c r="N10" s="26">
        <v>75</v>
      </c>
      <c r="O10" s="26">
        <v>89</v>
      </c>
      <c r="P10" s="26">
        <v>75</v>
      </c>
      <c r="Q10" s="26">
        <v>85</v>
      </c>
      <c r="R10" s="26">
        <v>86</v>
      </c>
      <c r="S10" s="26">
        <v>75</v>
      </c>
      <c r="T10" s="26">
        <v>75</v>
      </c>
      <c r="U10" s="26">
        <v>67</v>
      </c>
      <c r="V10" s="26">
        <v>71</v>
      </c>
      <c r="W10" s="26">
        <v>97</v>
      </c>
      <c r="X10" s="26">
        <v>87</v>
      </c>
      <c r="Y10" s="26">
        <v>85</v>
      </c>
      <c r="Z10" s="26">
        <v>85</v>
      </c>
      <c r="AA10" s="26">
        <v>99</v>
      </c>
      <c r="AB10" s="26">
        <v>98</v>
      </c>
      <c r="AC10" s="26">
        <v>92</v>
      </c>
      <c r="AD10" s="27">
        <v>95</v>
      </c>
      <c r="AE10" s="27">
        <v>35</v>
      </c>
      <c r="AF10" s="40">
        <f>VLOOKUP(D10,[3]Sheet1!$D$4:$AJ$62,29,0)</f>
        <v>79.2428571428571</v>
      </c>
      <c r="AG10" s="27">
        <v>67</v>
      </c>
      <c r="AH10" s="27">
        <v>0</v>
      </c>
      <c r="AI10" s="27">
        <v>1.5</v>
      </c>
      <c r="AJ10" s="28">
        <f t="shared" si="1"/>
        <v>79.32</v>
      </c>
      <c r="AK10" s="29">
        <v>2.828</v>
      </c>
      <c r="AL10" s="27"/>
    </row>
    <row r="11" spans="1:39">
      <c r="A11" s="11">
        <v>8</v>
      </c>
      <c r="B11" s="11" t="s">
        <v>522</v>
      </c>
      <c r="C11" s="12" t="s">
        <v>535</v>
      </c>
      <c r="D11" s="11" t="s">
        <v>536</v>
      </c>
      <c r="E11" s="13">
        <v>82</v>
      </c>
      <c r="F11" s="13">
        <v>81</v>
      </c>
      <c r="G11" s="13">
        <v>75</v>
      </c>
      <c r="H11" s="33">
        <v>74</v>
      </c>
      <c r="I11" s="13" t="s">
        <v>40</v>
      </c>
      <c r="J11" s="34" t="s">
        <v>40</v>
      </c>
      <c r="K11" s="13" t="s">
        <v>40</v>
      </c>
      <c r="L11" s="13" t="s">
        <v>40</v>
      </c>
      <c r="M11" s="13" t="s">
        <v>40</v>
      </c>
      <c r="N11" s="13">
        <v>95</v>
      </c>
      <c r="O11" s="13">
        <v>84</v>
      </c>
      <c r="P11" s="13">
        <v>75</v>
      </c>
      <c r="Q11" s="13">
        <v>85</v>
      </c>
      <c r="R11" s="13">
        <v>86</v>
      </c>
      <c r="S11" s="13">
        <v>85</v>
      </c>
      <c r="T11" s="13">
        <v>80</v>
      </c>
      <c r="U11" s="13">
        <v>80</v>
      </c>
      <c r="V11" s="13">
        <v>73</v>
      </c>
      <c r="W11" s="13">
        <v>94</v>
      </c>
      <c r="X11" s="13">
        <v>88</v>
      </c>
      <c r="Y11" s="13">
        <v>75</v>
      </c>
      <c r="Z11" s="13">
        <v>85</v>
      </c>
      <c r="AA11" s="13">
        <v>95</v>
      </c>
      <c r="AB11" s="13">
        <v>88</v>
      </c>
      <c r="AC11" s="13">
        <v>86</v>
      </c>
      <c r="AD11" s="14">
        <v>87</v>
      </c>
      <c r="AE11" s="14">
        <v>35</v>
      </c>
      <c r="AF11" s="32">
        <f>VLOOKUP(D11,[3]Sheet1!$D$4:$AJ$62,29,0)</f>
        <v>82.8857142857143</v>
      </c>
      <c r="AG11" s="14">
        <v>77.7</v>
      </c>
      <c r="AH11" s="14">
        <v>0</v>
      </c>
      <c r="AI11" s="14">
        <v>0</v>
      </c>
      <c r="AJ11" s="15">
        <f t="shared" si="1"/>
        <v>79.305</v>
      </c>
      <c r="AK11" s="16">
        <v>2.909</v>
      </c>
      <c r="AL11" s="14" t="s">
        <v>45</v>
      </c>
    </row>
    <row r="12" spans="1:39">
      <c r="A12" s="11">
        <v>9</v>
      </c>
      <c r="B12" s="11" t="s">
        <v>519</v>
      </c>
      <c r="C12" s="12" t="s">
        <v>537</v>
      </c>
      <c r="D12" s="11" t="s">
        <v>538</v>
      </c>
      <c r="E12" s="13">
        <v>90</v>
      </c>
      <c r="F12" s="13">
        <v>87</v>
      </c>
      <c r="G12" s="13">
        <v>64</v>
      </c>
      <c r="H12" s="13">
        <v>83</v>
      </c>
      <c r="I12" s="26" t="str">
        <f>VLOOKUP(D12,[1]sheet1!$A$2:$B$21,2,0)</f>
        <v>76</v>
      </c>
      <c r="J12" s="13" t="str">
        <f>VLOOKUP(D12,[2]sheet1!$A$2:$E$21,2,0)</f>
        <v>87</v>
      </c>
      <c r="K12" s="13" t="str">
        <f>VLOOKUP(D12,[2]sheet1!$A$2:$E$21,3,0)</f>
        <v>86</v>
      </c>
      <c r="L12" s="13" t="str">
        <f>VLOOKUP(D12,[2]sheet1!$A$2:$E$21,4,0)</f>
        <v>93</v>
      </c>
      <c r="M12" s="13" t="str">
        <f>VLOOKUP(D12,[2]sheet1!$A$2:$E$21,5,0)</f>
        <v>87</v>
      </c>
      <c r="N12" s="13" t="s">
        <v>40</v>
      </c>
      <c r="O12" s="13" t="s">
        <v>40</v>
      </c>
      <c r="P12" s="13">
        <v>75</v>
      </c>
      <c r="Q12" s="13">
        <v>85</v>
      </c>
      <c r="R12" s="13">
        <v>87</v>
      </c>
      <c r="S12" s="13">
        <v>85</v>
      </c>
      <c r="T12" s="13">
        <v>76</v>
      </c>
      <c r="U12" s="13">
        <v>87</v>
      </c>
      <c r="V12" s="13">
        <v>84</v>
      </c>
      <c r="W12" s="13" t="s">
        <v>40</v>
      </c>
      <c r="X12" s="13" t="s">
        <v>40</v>
      </c>
      <c r="Y12" s="13">
        <v>95</v>
      </c>
      <c r="Z12" s="13">
        <v>85</v>
      </c>
      <c r="AA12" s="13" t="s">
        <v>40</v>
      </c>
      <c r="AB12" s="13">
        <v>87</v>
      </c>
      <c r="AC12" s="13">
        <v>90</v>
      </c>
      <c r="AD12" s="14">
        <v>88.5</v>
      </c>
      <c r="AE12" s="14">
        <f>SUM($E$2:$M$2)+SUM($P$2:$V$2)+SUM($Y$2:$Z$2)</f>
        <v>35</v>
      </c>
      <c r="AF12" s="32">
        <f>VLOOKUP(D12,[3]Sheet1!$D$4:$AJ$62,29,0)</f>
        <v>83.0142857142857</v>
      </c>
      <c r="AG12" s="14">
        <v>67.9</v>
      </c>
      <c r="AH12" s="14">
        <v>0</v>
      </c>
      <c r="AI12" s="14">
        <v>0</v>
      </c>
      <c r="AJ12" s="15">
        <f t="shared" si="1"/>
        <v>79.205</v>
      </c>
      <c r="AK12" s="16">
        <v>2.867</v>
      </c>
      <c r="AL12" s="14" t="s">
        <v>48</v>
      </c>
    </row>
    <row r="13" spans="1:39">
      <c r="A13" s="11">
        <v>10</v>
      </c>
      <c r="B13" s="11" t="s">
        <v>519</v>
      </c>
      <c r="C13" s="12" t="s">
        <v>539</v>
      </c>
      <c r="D13" s="11" t="s">
        <v>540</v>
      </c>
      <c r="E13" s="13">
        <v>81</v>
      </c>
      <c r="F13" s="13">
        <v>73</v>
      </c>
      <c r="G13" s="13">
        <v>66</v>
      </c>
      <c r="H13" s="33">
        <v>80</v>
      </c>
      <c r="I13" s="13" t="s">
        <v>40</v>
      </c>
      <c r="J13" s="34" t="s">
        <v>40</v>
      </c>
      <c r="K13" s="13" t="s">
        <v>40</v>
      </c>
      <c r="L13" s="13" t="s">
        <v>40</v>
      </c>
      <c r="M13" s="13" t="s">
        <v>40</v>
      </c>
      <c r="N13" s="13">
        <v>75</v>
      </c>
      <c r="O13" s="13">
        <v>87</v>
      </c>
      <c r="P13" s="13">
        <v>75</v>
      </c>
      <c r="Q13" s="13">
        <v>95</v>
      </c>
      <c r="R13" s="13">
        <v>88</v>
      </c>
      <c r="S13" s="13">
        <v>75</v>
      </c>
      <c r="T13" s="13">
        <v>64</v>
      </c>
      <c r="U13" s="13">
        <v>85</v>
      </c>
      <c r="V13" s="13">
        <v>87</v>
      </c>
      <c r="W13" s="13">
        <v>95</v>
      </c>
      <c r="X13" s="13">
        <v>86</v>
      </c>
      <c r="Y13" s="13">
        <v>85</v>
      </c>
      <c r="Z13" s="13">
        <v>85</v>
      </c>
      <c r="AA13" s="13">
        <v>98</v>
      </c>
      <c r="AB13" s="13">
        <v>90</v>
      </c>
      <c r="AC13" s="13">
        <v>91</v>
      </c>
      <c r="AD13" s="14">
        <v>90.5</v>
      </c>
      <c r="AE13" s="14">
        <v>35</v>
      </c>
      <c r="AF13" s="32">
        <f>VLOOKUP(D13,[3]Sheet1!$D$4:$AJ$62,29,0)</f>
        <v>81.6857142857143</v>
      </c>
      <c r="AG13" s="14">
        <v>66.1</v>
      </c>
      <c r="AH13" s="14">
        <v>0</v>
      </c>
      <c r="AI13" s="14">
        <v>0.25</v>
      </c>
      <c r="AJ13" s="15">
        <f t="shared" si="1"/>
        <v>78.835</v>
      </c>
      <c r="AK13" s="16">
        <v>2.826</v>
      </c>
      <c r="AL13" s="14" t="s">
        <v>48</v>
      </c>
    </row>
    <row r="14" spans="1:39">
      <c r="A14" s="11">
        <v>11</v>
      </c>
      <c r="B14" s="11" t="s">
        <v>519</v>
      </c>
      <c r="C14" s="12" t="s">
        <v>541</v>
      </c>
      <c r="D14" s="11" t="s">
        <v>542</v>
      </c>
      <c r="E14" s="13">
        <v>83</v>
      </c>
      <c r="F14" s="13">
        <v>81</v>
      </c>
      <c r="G14" s="13">
        <v>55</v>
      </c>
      <c r="H14" s="33">
        <v>79</v>
      </c>
      <c r="I14" s="13" t="s">
        <v>40</v>
      </c>
      <c r="J14" s="34" t="s">
        <v>40</v>
      </c>
      <c r="K14" s="13" t="s">
        <v>40</v>
      </c>
      <c r="L14" s="13" t="s">
        <v>40</v>
      </c>
      <c r="M14" s="13" t="s">
        <v>40</v>
      </c>
      <c r="N14" s="13">
        <v>85</v>
      </c>
      <c r="O14" s="13">
        <v>87</v>
      </c>
      <c r="P14" s="13">
        <v>75</v>
      </c>
      <c r="Q14" s="13">
        <v>85</v>
      </c>
      <c r="R14" s="13">
        <v>87</v>
      </c>
      <c r="S14" s="13">
        <v>85</v>
      </c>
      <c r="T14" s="13">
        <v>75</v>
      </c>
      <c r="U14" s="13">
        <v>74</v>
      </c>
      <c r="V14" s="13">
        <v>76</v>
      </c>
      <c r="W14" s="13">
        <v>94</v>
      </c>
      <c r="X14" s="13">
        <v>84</v>
      </c>
      <c r="Y14" s="13">
        <v>95</v>
      </c>
      <c r="Z14" s="13">
        <v>85</v>
      </c>
      <c r="AA14" s="13">
        <v>99</v>
      </c>
      <c r="AB14" s="13">
        <v>88</v>
      </c>
      <c r="AC14" s="13">
        <v>86</v>
      </c>
      <c r="AD14" s="14">
        <v>87</v>
      </c>
      <c r="AE14" s="14">
        <v>35</v>
      </c>
      <c r="AF14" s="32">
        <f>VLOOKUP(D14,[3]Sheet1!$D$4:$AJ$62,29,0)</f>
        <v>81.1571428571429</v>
      </c>
      <c r="AG14" s="14">
        <v>76.3</v>
      </c>
      <c r="AH14" s="14">
        <v>12</v>
      </c>
      <c r="AI14" s="14">
        <v>0</v>
      </c>
      <c r="AJ14" s="15">
        <f t="shared" si="1"/>
        <v>78.625</v>
      </c>
      <c r="AK14" s="16">
        <v>3.089</v>
      </c>
      <c r="AL14" s="14"/>
    </row>
    <row r="15" spans="1:39">
      <c r="A15" s="11">
        <v>12</v>
      </c>
      <c r="B15" s="11" t="s">
        <v>522</v>
      </c>
      <c r="C15" s="12" t="s">
        <v>543</v>
      </c>
      <c r="D15" s="11" t="s">
        <v>544</v>
      </c>
      <c r="E15" s="13">
        <v>82</v>
      </c>
      <c r="F15" s="13">
        <v>86</v>
      </c>
      <c r="G15" s="13">
        <v>65</v>
      </c>
      <c r="H15" s="33">
        <v>73</v>
      </c>
      <c r="I15" s="13" t="s">
        <v>40</v>
      </c>
      <c r="J15" s="34" t="s">
        <v>40</v>
      </c>
      <c r="K15" s="13" t="s">
        <v>40</v>
      </c>
      <c r="L15" s="13" t="s">
        <v>40</v>
      </c>
      <c r="M15" s="13" t="s">
        <v>40</v>
      </c>
      <c r="N15" s="13">
        <v>85</v>
      </c>
      <c r="O15" s="13">
        <v>78</v>
      </c>
      <c r="P15" s="13">
        <v>75</v>
      </c>
      <c r="Q15" s="13">
        <v>85</v>
      </c>
      <c r="R15" s="13">
        <v>76</v>
      </c>
      <c r="S15" s="13">
        <v>75</v>
      </c>
      <c r="T15" s="13">
        <v>76</v>
      </c>
      <c r="U15" s="13">
        <v>79</v>
      </c>
      <c r="V15" s="13">
        <v>61</v>
      </c>
      <c r="W15" s="13">
        <v>92</v>
      </c>
      <c r="X15" s="13">
        <v>88</v>
      </c>
      <c r="Y15" s="13">
        <v>75</v>
      </c>
      <c r="Z15" s="13">
        <v>85</v>
      </c>
      <c r="AA15" s="13">
        <v>95</v>
      </c>
      <c r="AB15" s="13">
        <v>91</v>
      </c>
      <c r="AC15" s="13">
        <v>88</v>
      </c>
      <c r="AD15" s="14">
        <v>89.5</v>
      </c>
      <c r="AE15" s="14">
        <v>35</v>
      </c>
      <c r="AF15" s="32">
        <f>VLOOKUP(D15,[3]Sheet1!$D$4:$AJ$62,29,0)</f>
        <v>79.1142857142857</v>
      </c>
      <c r="AG15" s="14">
        <v>88.6</v>
      </c>
      <c r="AH15" s="14">
        <v>0</v>
      </c>
      <c r="AI15" s="14">
        <v>0.75</v>
      </c>
      <c r="AJ15" s="15">
        <f t="shared" si="1"/>
        <v>78.46</v>
      </c>
      <c r="AK15" s="16">
        <v>2.633</v>
      </c>
      <c r="AL15" s="14" t="s">
        <v>48</v>
      </c>
    </row>
    <row r="16" spans="1:39">
      <c r="A16" s="11">
        <v>13</v>
      </c>
      <c r="B16" s="11" t="s">
        <v>519</v>
      </c>
      <c r="C16" s="12" t="s">
        <v>545</v>
      </c>
      <c r="D16" s="11" t="s">
        <v>546</v>
      </c>
      <c r="E16" s="13">
        <v>86</v>
      </c>
      <c r="F16" s="13">
        <v>73</v>
      </c>
      <c r="G16" s="13">
        <v>50</v>
      </c>
      <c r="H16" s="33">
        <v>72</v>
      </c>
      <c r="I16" s="13" t="s">
        <v>40</v>
      </c>
      <c r="J16" s="34" t="s">
        <v>40</v>
      </c>
      <c r="K16" s="13" t="s">
        <v>40</v>
      </c>
      <c r="L16" s="13" t="s">
        <v>40</v>
      </c>
      <c r="M16" s="13" t="s">
        <v>40</v>
      </c>
      <c r="N16" s="13">
        <v>75</v>
      </c>
      <c r="O16" s="13">
        <v>86</v>
      </c>
      <c r="P16" s="13">
        <v>75</v>
      </c>
      <c r="Q16" s="13">
        <v>85</v>
      </c>
      <c r="R16" s="13">
        <v>91</v>
      </c>
      <c r="S16" s="13">
        <v>75</v>
      </c>
      <c r="T16" s="13">
        <v>77</v>
      </c>
      <c r="U16" s="13">
        <v>80</v>
      </c>
      <c r="V16" s="13">
        <v>66</v>
      </c>
      <c r="W16" s="13">
        <v>89</v>
      </c>
      <c r="X16" s="13">
        <v>82</v>
      </c>
      <c r="Y16" s="13">
        <v>75</v>
      </c>
      <c r="Z16" s="13">
        <v>85</v>
      </c>
      <c r="AA16" s="13">
        <v>97</v>
      </c>
      <c r="AB16" s="13">
        <v>91</v>
      </c>
      <c r="AC16" s="13">
        <v>95</v>
      </c>
      <c r="AD16" s="14">
        <v>93</v>
      </c>
      <c r="AE16" s="14">
        <v>35</v>
      </c>
      <c r="AF16" s="32">
        <f>VLOOKUP(D16,[3]Sheet1!$D$4:$AJ$62,29,0)</f>
        <v>77.7571428571429</v>
      </c>
      <c r="AG16" s="14">
        <v>63</v>
      </c>
      <c r="AH16" s="14">
        <v>0</v>
      </c>
      <c r="AI16" s="14">
        <v>1.78</v>
      </c>
      <c r="AJ16" s="15">
        <f t="shared" si="1"/>
        <v>77.96</v>
      </c>
      <c r="AK16" s="16">
        <v>2.756</v>
      </c>
      <c r="AL16" s="14"/>
    </row>
    <row r="17" spans="1:39">
      <c r="A17" s="11">
        <v>14</v>
      </c>
      <c r="B17" s="11" t="s">
        <v>522</v>
      </c>
      <c r="C17" s="12" t="s">
        <v>547</v>
      </c>
      <c r="D17" s="11" t="s">
        <v>548</v>
      </c>
      <c r="E17" s="13">
        <v>80</v>
      </c>
      <c r="F17" s="13">
        <v>81</v>
      </c>
      <c r="G17" s="13">
        <v>57</v>
      </c>
      <c r="H17" s="33">
        <v>71</v>
      </c>
      <c r="I17" s="13" t="s">
        <v>40</v>
      </c>
      <c r="J17" s="34" t="s">
        <v>40</v>
      </c>
      <c r="K17" s="13" t="s">
        <v>40</v>
      </c>
      <c r="L17" s="13" t="s">
        <v>40</v>
      </c>
      <c r="M17" s="13" t="s">
        <v>40</v>
      </c>
      <c r="N17" s="13">
        <v>75</v>
      </c>
      <c r="O17" s="13">
        <v>84</v>
      </c>
      <c r="P17" s="13">
        <v>75</v>
      </c>
      <c r="Q17" s="13">
        <v>85</v>
      </c>
      <c r="R17" s="13">
        <v>91</v>
      </c>
      <c r="S17" s="13">
        <v>75</v>
      </c>
      <c r="T17" s="13">
        <v>83</v>
      </c>
      <c r="U17" s="13">
        <v>76</v>
      </c>
      <c r="V17" s="13">
        <v>71</v>
      </c>
      <c r="W17" s="13">
        <v>92</v>
      </c>
      <c r="X17" s="13">
        <v>84</v>
      </c>
      <c r="Y17" s="13">
        <v>85</v>
      </c>
      <c r="Z17" s="13">
        <v>85</v>
      </c>
      <c r="AA17" s="13">
        <v>98</v>
      </c>
      <c r="AB17" s="13">
        <v>93</v>
      </c>
      <c r="AC17" s="13">
        <v>91</v>
      </c>
      <c r="AD17" s="14">
        <v>92</v>
      </c>
      <c r="AE17" s="14">
        <v>35</v>
      </c>
      <c r="AF17" s="32">
        <f>VLOOKUP(D17,[3]Sheet1!$D$4:$AJ$62,29,0)</f>
        <v>79.4714285714286</v>
      </c>
      <c r="AG17" s="14">
        <v>70.2</v>
      </c>
      <c r="AH17" s="14">
        <v>0</v>
      </c>
      <c r="AI17" s="14">
        <v>0.25</v>
      </c>
      <c r="AJ17" s="15">
        <f t="shared" si="1"/>
        <v>77.79</v>
      </c>
      <c r="AK17" s="16">
        <v>2.85</v>
      </c>
      <c r="AL17" s="14"/>
    </row>
    <row r="18" spans="1:39">
      <c r="A18" s="11">
        <v>15</v>
      </c>
      <c r="B18" s="11" t="s">
        <v>522</v>
      </c>
      <c r="C18" s="12" t="s">
        <v>549</v>
      </c>
      <c r="D18" s="11" t="s">
        <v>550</v>
      </c>
      <c r="E18" s="13">
        <v>83</v>
      </c>
      <c r="F18" s="13">
        <v>76</v>
      </c>
      <c r="G18" s="13">
        <v>64</v>
      </c>
      <c r="H18" s="33">
        <v>74</v>
      </c>
      <c r="I18" s="13" t="s">
        <v>40</v>
      </c>
      <c r="J18" s="34" t="s">
        <v>40</v>
      </c>
      <c r="K18" s="13" t="s">
        <v>40</v>
      </c>
      <c r="L18" s="13" t="s">
        <v>40</v>
      </c>
      <c r="M18" s="13" t="s">
        <v>40</v>
      </c>
      <c r="N18" s="13">
        <v>75</v>
      </c>
      <c r="O18" s="13">
        <v>82</v>
      </c>
      <c r="P18" s="13">
        <v>75</v>
      </c>
      <c r="Q18" s="13">
        <v>85</v>
      </c>
      <c r="R18" s="13">
        <v>87</v>
      </c>
      <c r="S18" s="13">
        <v>75</v>
      </c>
      <c r="T18" s="13">
        <v>78</v>
      </c>
      <c r="U18" s="13">
        <v>75</v>
      </c>
      <c r="V18" s="13">
        <v>74</v>
      </c>
      <c r="W18" s="13">
        <v>96</v>
      </c>
      <c r="X18" s="13">
        <v>86</v>
      </c>
      <c r="Y18" s="13">
        <v>75</v>
      </c>
      <c r="Z18" s="13">
        <v>75</v>
      </c>
      <c r="AA18" s="13">
        <v>97</v>
      </c>
      <c r="AB18" s="13">
        <v>88</v>
      </c>
      <c r="AC18" s="13">
        <v>88</v>
      </c>
      <c r="AD18" s="14">
        <v>88</v>
      </c>
      <c r="AE18" s="14">
        <v>35</v>
      </c>
      <c r="AF18" s="32">
        <f>VLOOKUP(D18,[3]Sheet1!$D$4:$AJ$62,29,0)</f>
        <v>79.2</v>
      </c>
      <c r="AG18" s="14">
        <v>90.1</v>
      </c>
      <c r="AH18" s="14">
        <v>0</v>
      </c>
      <c r="AI18" s="14">
        <v>0</v>
      </c>
      <c r="AJ18" s="15">
        <f t="shared" si="1"/>
        <v>77.545</v>
      </c>
      <c r="AK18" s="16">
        <v>3.292</v>
      </c>
      <c r="AL18" s="14" t="s">
        <v>48</v>
      </c>
    </row>
    <row r="19" spans="1:39">
      <c r="A19" s="11">
        <v>16</v>
      </c>
      <c r="B19" s="11" t="s">
        <v>519</v>
      </c>
      <c r="C19" s="12" t="s">
        <v>551</v>
      </c>
      <c r="D19" s="11" t="s">
        <v>552</v>
      </c>
      <c r="E19" s="13">
        <v>79</v>
      </c>
      <c r="F19" s="13">
        <v>87</v>
      </c>
      <c r="G19" s="13">
        <v>60</v>
      </c>
      <c r="H19" s="33">
        <v>71</v>
      </c>
      <c r="I19" s="13" t="s">
        <v>40</v>
      </c>
      <c r="J19" s="34" t="s">
        <v>40</v>
      </c>
      <c r="K19" s="13" t="s">
        <v>40</v>
      </c>
      <c r="L19" s="13" t="s">
        <v>40</v>
      </c>
      <c r="M19" s="13" t="s">
        <v>40</v>
      </c>
      <c r="N19" s="13">
        <v>75</v>
      </c>
      <c r="O19" s="13">
        <v>86</v>
      </c>
      <c r="P19" s="13">
        <v>85</v>
      </c>
      <c r="Q19" s="13">
        <v>85</v>
      </c>
      <c r="R19" s="13">
        <v>88</v>
      </c>
      <c r="S19" s="13">
        <v>75</v>
      </c>
      <c r="T19" s="13">
        <v>81</v>
      </c>
      <c r="U19" s="13">
        <v>80</v>
      </c>
      <c r="V19" s="13">
        <v>68</v>
      </c>
      <c r="W19" s="13">
        <v>85</v>
      </c>
      <c r="X19" s="13">
        <v>76</v>
      </c>
      <c r="Y19" s="13">
        <v>85</v>
      </c>
      <c r="Z19" s="13">
        <v>85</v>
      </c>
      <c r="AA19" s="13">
        <v>97</v>
      </c>
      <c r="AB19" s="13">
        <v>90</v>
      </c>
      <c r="AC19" s="13">
        <v>89</v>
      </c>
      <c r="AD19" s="14">
        <v>89.5</v>
      </c>
      <c r="AE19" s="14">
        <v>35</v>
      </c>
      <c r="AF19" s="32">
        <f>VLOOKUP(D19,[3]Sheet1!$D$4:$AJ$62,29,0)</f>
        <v>79.2571428571429</v>
      </c>
      <c r="AG19" s="14">
        <v>74.4</v>
      </c>
      <c r="AH19" s="14">
        <v>0</v>
      </c>
      <c r="AI19" s="14">
        <v>0.15</v>
      </c>
      <c r="AJ19" s="15">
        <f t="shared" si="1"/>
        <v>77.25</v>
      </c>
      <c r="AK19" s="16">
        <v>2.777</v>
      </c>
      <c r="AL19" s="14" t="s">
        <v>48</v>
      </c>
    </row>
    <row r="20" spans="1:39">
      <c r="A20" s="11">
        <v>17</v>
      </c>
      <c r="B20" s="11" t="s">
        <v>522</v>
      </c>
      <c r="C20" s="12" t="s">
        <v>553</v>
      </c>
      <c r="D20" s="11" t="s">
        <v>554</v>
      </c>
      <c r="E20" s="13">
        <v>78</v>
      </c>
      <c r="F20" s="13">
        <v>79</v>
      </c>
      <c r="G20" s="13">
        <v>48</v>
      </c>
      <c r="H20" s="13">
        <v>63</v>
      </c>
      <c r="I20" s="26" t="s">
        <v>40</v>
      </c>
      <c r="J20" s="13" t="s">
        <v>40</v>
      </c>
      <c r="K20" s="13" t="s">
        <v>40</v>
      </c>
      <c r="L20" s="13" t="s">
        <v>40</v>
      </c>
      <c r="M20" s="13" t="s">
        <v>40</v>
      </c>
      <c r="N20" s="13">
        <v>65</v>
      </c>
      <c r="O20" s="13">
        <v>84</v>
      </c>
      <c r="P20" s="13">
        <v>85</v>
      </c>
      <c r="Q20" s="13">
        <v>95</v>
      </c>
      <c r="R20" s="13">
        <v>89</v>
      </c>
      <c r="S20" s="13">
        <v>65</v>
      </c>
      <c r="T20" s="13">
        <v>76</v>
      </c>
      <c r="U20" s="13">
        <v>68</v>
      </c>
      <c r="V20" s="13">
        <v>61</v>
      </c>
      <c r="W20" s="13">
        <v>93</v>
      </c>
      <c r="X20" s="13">
        <v>73</v>
      </c>
      <c r="Y20" s="13">
        <v>75</v>
      </c>
      <c r="Z20" s="13">
        <v>75</v>
      </c>
      <c r="AA20" s="13">
        <v>92</v>
      </c>
      <c r="AB20" s="13">
        <v>87</v>
      </c>
      <c r="AC20" s="13">
        <v>90</v>
      </c>
      <c r="AD20" s="14">
        <v>88.5</v>
      </c>
      <c r="AE20" s="14">
        <v>35</v>
      </c>
      <c r="AF20" s="32">
        <f>VLOOKUP(D20,[3]Sheet1!$D$4:$AJ$62,29,0)</f>
        <v>74.4285714285714</v>
      </c>
      <c r="AG20" s="14">
        <v>84.5</v>
      </c>
      <c r="AH20" s="14">
        <v>0</v>
      </c>
      <c r="AI20" s="14">
        <v>3.03</v>
      </c>
      <c r="AJ20" s="15">
        <f t="shared" si="1"/>
        <v>77.055</v>
      </c>
      <c r="AK20" s="16">
        <v>2.381</v>
      </c>
      <c r="AL20" s="14"/>
    </row>
    <row r="21" spans="1:39">
      <c r="A21" s="11">
        <v>18</v>
      </c>
      <c r="B21" s="11" t="s">
        <v>519</v>
      </c>
      <c r="C21" s="12" t="s">
        <v>555</v>
      </c>
      <c r="D21" s="11" t="s">
        <v>556</v>
      </c>
      <c r="E21" s="13">
        <v>80</v>
      </c>
      <c r="F21" s="13">
        <v>84</v>
      </c>
      <c r="G21" s="13">
        <v>57</v>
      </c>
      <c r="H21" s="33">
        <v>71</v>
      </c>
      <c r="I21" s="13" t="str">
        <f>VLOOKUP(D21,[1]sheet1!$A$2:$B$21,2,0)</f>
        <v>68</v>
      </c>
      <c r="J21" s="34" t="str">
        <f>VLOOKUP(D21,[2]sheet1!$A$2:$E$21,2,0)</f>
        <v>79</v>
      </c>
      <c r="K21" s="13" t="str">
        <f>VLOOKUP(D21,[2]sheet1!$A$2:$E$21,3,0)</f>
        <v>86</v>
      </c>
      <c r="L21" s="13" t="str">
        <f>VLOOKUP(D21,[2]sheet1!$A$2:$E$21,4,0)</f>
        <v>86</v>
      </c>
      <c r="M21" s="13" t="str">
        <f>VLOOKUP(D21,[2]sheet1!$A$2:$E$21,5,0)</f>
        <v>88</v>
      </c>
      <c r="N21" s="13" t="s">
        <v>40</v>
      </c>
      <c r="O21" s="13" t="s">
        <v>40</v>
      </c>
      <c r="P21" s="13">
        <v>75</v>
      </c>
      <c r="Q21" s="13">
        <v>85</v>
      </c>
      <c r="R21" s="13">
        <v>92</v>
      </c>
      <c r="S21" s="13">
        <v>85</v>
      </c>
      <c r="T21" s="13">
        <v>80</v>
      </c>
      <c r="U21" s="13">
        <v>80</v>
      </c>
      <c r="V21" s="13">
        <v>68</v>
      </c>
      <c r="W21" s="13" t="s">
        <v>40</v>
      </c>
      <c r="X21" s="13" t="s">
        <v>40</v>
      </c>
      <c r="Y21" s="13">
        <v>85</v>
      </c>
      <c r="Z21" s="13">
        <v>85</v>
      </c>
      <c r="AA21" s="13" t="s">
        <v>40</v>
      </c>
      <c r="AB21" s="13">
        <v>90</v>
      </c>
      <c r="AC21" s="13">
        <v>89</v>
      </c>
      <c r="AD21" s="14">
        <v>89.5</v>
      </c>
      <c r="AE21" s="14">
        <f>SUM($E$2:$M$2)+SUM($P$2:$V$2)+SUM($Y$2:$Z$2)</f>
        <v>35</v>
      </c>
      <c r="AF21" s="32">
        <f>VLOOKUP(D21,[3]Sheet1!$D$4:$AJ$62,29,0)</f>
        <v>78.4714285714286</v>
      </c>
      <c r="AG21" s="14">
        <v>77.5</v>
      </c>
      <c r="AH21" s="14">
        <v>0</v>
      </c>
      <c r="AI21" s="14">
        <v>0.25</v>
      </c>
      <c r="AJ21" s="15">
        <f t="shared" si="1"/>
        <v>76.955</v>
      </c>
      <c r="AK21" s="16">
        <v>2.701</v>
      </c>
      <c r="AL21" s="14"/>
    </row>
    <row r="22" spans="1:39">
      <c r="A22" s="11">
        <v>19</v>
      </c>
      <c r="B22" s="11" t="s">
        <v>522</v>
      </c>
      <c r="C22" s="12" t="s">
        <v>557</v>
      </c>
      <c r="D22" s="11" t="s">
        <v>558</v>
      </c>
      <c r="E22" s="13">
        <v>82</v>
      </c>
      <c r="F22" s="13">
        <v>81</v>
      </c>
      <c r="G22" s="13">
        <v>67</v>
      </c>
      <c r="H22" s="13">
        <v>73</v>
      </c>
      <c r="I22" s="26" t="s">
        <v>40</v>
      </c>
      <c r="J22" s="13" t="s">
        <v>40</v>
      </c>
      <c r="K22" s="13" t="s">
        <v>40</v>
      </c>
      <c r="L22" s="13" t="s">
        <v>40</v>
      </c>
      <c r="M22" s="13" t="s">
        <v>40</v>
      </c>
      <c r="N22" s="13">
        <v>85</v>
      </c>
      <c r="O22" s="13">
        <v>84</v>
      </c>
      <c r="P22" s="13">
        <v>75</v>
      </c>
      <c r="Q22" s="13">
        <v>95</v>
      </c>
      <c r="R22" s="13">
        <v>86</v>
      </c>
      <c r="S22" s="13">
        <v>75</v>
      </c>
      <c r="T22" s="13">
        <v>70</v>
      </c>
      <c r="U22" s="13">
        <v>76</v>
      </c>
      <c r="V22" s="13">
        <v>68</v>
      </c>
      <c r="W22" s="13">
        <v>90</v>
      </c>
      <c r="X22" s="13">
        <v>80</v>
      </c>
      <c r="Y22" s="13">
        <v>75</v>
      </c>
      <c r="Z22" s="13">
        <v>85</v>
      </c>
      <c r="AA22" s="13">
        <v>97</v>
      </c>
      <c r="AB22" s="13">
        <v>90</v>
      </c>
      <c r="AC22" s="13">
        <v>90</v>
      </c>
      <c r="AD22" s="14">
        <v>90</v>
      </c>
      <c r="AE22" s="14">
        <v>35</v>
      </c>
      <c r="AF22" s="32">
        <f>VLOOKUP(D22,[3]Sheet1!$D$4:$AJ$62,29,0)</f>
        <v>79.9857142857143</v>
      </c>
      <c r="AG22" s="14">
        <v>48.1</v>
      </c>
      <c r="AH22" s="14">
        <v>0</v>
      </c>
      <c r="AI22" s="14">
        <v>0.25</v>
      </c>
      <c r="AJ22" s="15">
        <f t="shared" si="1"/>
        <v>76.645</v>
      </c>
      <c r="AK22" s="16">
        <v>2.751</v>
      </c>
      <c r="AL22" s="14"/>
    </row>
    <row r="23" spans="1:39">
      <c r="A23" s="11">
        <v>20</v>
      </c>
      <c r="B23" s="11" t="s">
        <v>519</v>
      </c>
      <c r="C23" s="12" t="s">
        <v>559</v>
      </c>
      <c r="D23" s="11" t="s">
        <v>560</v>
      </c>
      <c r="E23" s="13">
        <v>80</v>
      </c>
      <c r="F23" s="13">
        <v>69</v>
      </c>
      <c r="G23" s="13">
        <v>60</v>
      </c>
      <c r="H23" s="33">
        <v>67</v>
      </c>
      <c r="I23" s="13" t="s">
        <v>40</v>
      </c>
      <c r="J23" s="34" t="s">
        <v>40</v>
      </c>
      <c r="K23" s="13" t="s">
        <v>40</v>
      </c>
      <c r="L23" s="13" t="s">
        <v>40</v>
      </c>
      <c r="M23" s="13" t="s">
        <v>40</v>
      </c>
      <c r="N23" s="13">
        <v>75</v>
      </c>
      <c r="O23" s="13">
        <v>77</v>
      </c>
      <c r="P23" s="13">
        <v>75</v>
      </c>
      <c r="Q23" s="13">
        <v>75</v>
      </c>
      <c r="R23" s="13">
        <v>89</v>
      </c>
      <c r="S23" s="13">
        <v>75</v>
      </c>
      <c r="T23" s="13">
        <v>69</v>
      </c>
      <c r="U23" s="13">
        <v>70</v>
      </c>
      <c r="V23" s="13">
        <v>71</v>
      </c>
      <c r="W23" s="13">
        <v>92</v>
      </c>
      <c r="X23" s="13">
        <v>73</v>
      </c>
      <c r="Y23" s="13">
        <v>85</v>
      </c>
      <c r="Z23" s="13">
        <v>85</v>
      </c>
      <c r="AA23" s="13">
        <v>100</v>
      </c>
      <c r="AB23" s="13">
        <v>90</v>
      </c>
      <c r="AC23" s="13">
        <v>89</v>
      </c>
      <c r="AD23" s="14">
        <v>89.5</v>
      </c>
      <c r="AE23" s="14">
        <v>35</v>
      </c>
      <c r="AF23" s="32">
        <f>VLOOKUP(D23,[3]Sheet1!$D$4:$AJ$62,29,0)</f>
        <v>76.1428571428571</v>
      </c>
      <c r="AG23" s="14">
        <v>71.3</v>
      </c>
      <c r="AH23" s="14">
        <v>0</v>
      </c>
      <c r="AI23" s="14">
        <v>1.75</v>
      </c>
      <c r="AJ23" s="15">
        <f t="shared" si="1"/>
        <v>76.515</v>
      </c>
      <c r="AK23" s="16">
        <v>2.668</v>
      </c>
      <c r="AL23" s="14" t="s">
        <v>48</v>
      </c>
    </row>
    <row r="24" ht="15" spans="1:39">
      <c r="A24" s="17">
        <v>21</v>
      </c>
      <c r="B24" s="17" t="s">
        <v>522</v>
      </c>
      <c r="C24" s="18" t="s">
        <v>561</v>
      </c>
      <c r="D24" s="17" t="s">
        <v>562</v>
      </c>
      <c r="E24" s="19">
        <v>80</v>
      </c>
      <c r="F24" s="19">
        <v>78</v>
      </c>
      <c r="G24" s="19">
        <v>61</v>
      </c>
      <c r="H24" s="35">
        <v>76</v>
      </c>
      <c r="I24" s="19" t="s">
        <v>40</v>
      </c>
      <c r="J24" s="41" t="s">
        <v>40</v>
      </c>
      <c r="K24" s="42" t="s">
        <v>40</v>
      </c>
      <c r="L24" s="42" t="s">
        <v>40</v>
      </c>
      <c r="M24" s="42" t="s">
        <v>40</v>
      </c>
      <c r="N24" s="19">
        <v>65</v>
      </c>
      <c r="O24" s="19">
        <v>85</v>
      </c>
      <c r="P24" s="19">
        <v>75</v>
      </c>
      <c r="Q24" s="19">
        <v>85</v>
      </c>
      <c r="R24" s="19">
        <v>89</v>
      </c>
      <c r="S24" s="19">
        <v>75</v>
      </c>
      <c r="T24" s="19">
        <v>78</v>
      </c>
      <c r="U24" s="19">
        <v>71</v>
      </c>
      <c r="V24" s="19">
        <v>74</v>
      </c>
      <c r="W24" s="19">
        <v>95</v>
      </c>
      <c r="X24" s="19">
        <v>83</v>
      </c>
      <c r="Y24" s="19">
        <v>75</v>
      </c>
      <c r="Z24" s="19">
        <v>75</v>
      </c>
      <c r="AA24" s="19">
        <v>98</v>
      </c>
      <c r="AB24" s="19">
        <v>89</v>
      </c>
      <c r="AC24" s="19">
        <v>88</v>
      </c>
      <c r="AD24" s="20">
        <v>88.5</v>
      </c>
      <c r="AE24" s="20">
        <v>35</v>
      </c>
      <c r="AF24" s="37">
        <f>VLOOKUP(D24,[3]Sheet1!$D$4:$AJ$62,29,0)</f>
        <v>78.3571428571429</v>
      </c>
      <c r="AG24" s="20">
        <v>75.3</v>
      </c>
      <c r="AH24" s="20">
        <v>0</v>
      </c>
      <c r="AI24" s="20">
        <v>0.15</v>
      </c>
      <c r="AJ24" s="21">
        <f t="shared" si="1"/>
        <v>76.465</v>
      </c>
      <c r="AK24" s="22">
        <v>3.014</v>
      </c>
      <c r="AL24" s="20"/>
      <c r="AM24" s="23" t="s">
        <v>74</v>
      </c>
    </row>
    <row r="25" ht="15" spans="1:39">
      <c r="A25" s="24">
        <v>22</v>
      </c>
      <c r="B25" s="24" t="s">
        <v>519</v>
      </c>
      <c r="C25" s="25" t="s">
        <v>563</v>
      </c>
      <c r="D25" s="24" t="s">
        <v>564</v>
      </c>
      <c r="E25" s="26">
        <v>70</v>
      </c>
      <c r="F25" s="26">
        <v>74</v>
      </c>
      <c r="G25" s="26">
        <v>53</v>
      </c>
      <c r="H25" s="38">
        <v>73</v>
      </c>
      <c r="I25" s="26" t="s">
        <v>40</v>
      </c>
      <c r="J25" s="39" t="s">
        <v>40</v>
      </c>
      <c r="K25" s="26" t="s">
        <v>40</v>
      </c>
      <c r="L25" s="26" t="s">
        <v>40</v>
      </c>
      <c r="M25" s="26" t="s">
        <v>40</v>
      </c>
      <c r="N25" s="26">
        <v>75</v>
      </c>
      <c r="O25" s="26">
        <v>79</v>
      </c>
      <c r="P25" s="26">
        <v>85</v>
      </c>
      <c r="Q25" s="26">
        <v>85</v>
      </c>
      <c r="R25" s="26">
        <v>77</v>
      </c>
      <c r="S25" s="26">
        <v>75</v>
      </c>
      <c r="T25" s="26">
        <v>64</v>
      </c>
      <c r="U25" s="26">
        <v>71</v>
      </c>
      <c r="V25" s="26">
        <v>75</v>
      </c>
      <c r="W25" s="26">
        <v>92</v>
      </c>
      <c r="X25" s="26">
        <v>87</v>
      </c>
      <c r="Y25" s="26">
        <v>85</v>
      </c>
      <c r="Z25" s="26">
        <v>85</v>
      </c>
      <c r="AA25" s="26">
        <v>100</v>
      </c>
      <c r="AB25" s="26">
        <v>92</v>
      </c>
      <c r="AC25" s="26">
        <v>90</v>
      </c>
      <c r="AD25" s="27">
        <v>91</v>
      </c>
      <c r="AE25" s="27">
        <v>35</v>
      </c>
      <c r="AF25" s="40">
        <f>VLOOKUP(D25,[3]Sheet1!$D$4:$AJ$62,29,0)</f>
        <v>76.6571428571429</v>
      </c>
      <c r="AG25" s="27">
        <v>73.6</v>
      </c>
      <c r="AH25" s="27">
        <v>0</v>
      </c>
      <c r="AI25" s="27">
        <v>0.75</v>
      </c>
      <c r="AJ25" s="28">
        <f t="shared" si="1"/>
        <v>76.29</v>
      </c>
      <c r="AK25" s="29">
        <v>2.46</v>
      </c>
      <c r="AL25" s="27"/>
    </row>
    <row r="26" spans="1:39">
      <c r="A26" s="11">
        <v>23</v>
      </c>
      <c r="B26" s="11" t="s">
        <v>522</v>
      </c>
      <c r="C26" s="12" t="s">
        <v>565</v>
      </c>
      <c r="D26" s="11" t="s">
        <v>566</v>
      </c>
      <c r="E26" s="13">
        <v>81</v>
      </c>
      <c r="F26" s="13">
        <v>91</v>
      </c>
      <c r="G26" s="13">
        <v>63</v>
      </c>
      <c r="H26" s="33">
        <v>77</v>
      </c>
      <c r="I26" s="13" t="s">
        <v>40</v>
      </c>
      <c r="J26" s="34" t="s">
        <v>40</v>
      </c>
      <c r="K26" s="13" t="s">
        <v>40</v>
      </c>
      <c r="L26" s="13" t="s">
        <v>40</v>
      </c>
      <c r="M26" s="13" t="s">
        <v>40</v>
      </c>
      <c r="N26" s="13">
        <v>75</v>
      </c>
      <c r="O26" s="13">
        <v>85</v>
      </c>
      <c r="P26" s="13">
        <v>75</v>
      </c>
      <c r="Q26" s="13">
        <v>85</v>
      </c>
      <c r="R26" s="13">
        <v>87</v>
      </c>
      <c r="S26" s="13">
        <v>75</v>
      </c>
      <c r="T26" s="13">
        <v>75</v>
      </c>
      <c r="U26" s="13">
        <v>76</v>
      </c>
      <c r="V26" s="13">
        <v>62</v>
      </c>
      <c r="W26" s="13">
        <v>87</v>
      </c>
      <c r="X26" s="13">
        <v>85</v>
      </c>
      <c r="Y26" s="13">
        <v>75</v>
      </c>
      <c r="Z26" s="13">
        <v>85</v>
      </c>
      <c r="AA26" s="13">
        <v>95</v>
      </c>
      <c r="AB26" s="13">
        <v>87</v>
      </c>
      <c r="AC26" s="13">
        <v>87</v>
      </c>
      <c r="AD26" s="14">
        <v>87</v>
      </c>
      <c r="AE26" s="14">
        <v>35</v>
      </c>
      <c r="AF26" s="32">
        <f>VLOOKUP(D26,[3]Sheet1!$D$4:$AJ$62,29,0)</f>
        <v>79.3</v>
      </c>
      <c r="AG26" s="14">
        <v>67.5</v>
      </c>
      <c r="AH26" s="14">
        <v>0</v>
      </c>
      <c r="AI26" s="14">
        <v>0</v>
      </c>
      <c r="AJ26" s="15">
        <f t="shared" si="1"/>
        <v>76.285</v>
      </c>
      <c r="AK26" s="16">
        <v>2.811</v>
      </c>
      <c r="AL26" s="14"/>
    </row>
    <row r="27" spans="1:39">
      <c r="A27" s="11">
        <v>24</v>
      </c>
      <c r="B27" s="11" t="s">
        <v>519</v>
      </c>
      <c r="C27" s="12" t="s">
        <v>567</v>
      </c>
      <c r="D27" s="11" t="s">
        <v>568</v>
      </c>
      <c r="E27" s="13">
        <v>79</v>
      </c>
      <c r="F27" s="13">
        <v>75</v>
      </c>
      <c r="G27" s="13">
        <v>60</v>
      </c>
      <c r="H27" s="33">
        <v>66</v>
      </c>
      <c r="I27" s="13" t="str">
        <f>VLOOKUP(D27,[1]sheet1!$A$2:$B$21,2,0)</f>
        <v>75</v>
      </c>
      <c r="J27" s="34" t="str">
        <f>VLOOKUP(D27,[2]sheet1!$A$2:$E$21,2,0)</f>
        <v>91</v>
      </c>
      <c r="K27" s="13" t="str">
        <f>VLOOKUP(D27,[2]sheet1!$A$2:$E$21,3,0)</f>
        <v>82</v>
      </c>
      <c r="L27" s="13" t="str">
        <f>VLOOKUP(D27,[2]sheet1!$A$2:$E$21,4,0)</f>
        <v>86</v>
      </c>
      <c r="M27" s="13" t="str">
        <f>VLOOKUP(D27,[2]sheet1!$A$2:$E$21,5,0)</f>
        <v>87</v>
      </c>
      <c r="N27" s="13" t="s">
        <v>40</v>
      </c>
      <c r="O27" s="13" t="s">
        <v>40</v>
      </c>
      <c r="P27" s="13">
        <v>85</v>
      </c>
      <c r="Q27" s="13">
        <v>85</v>
      </c>
      <c r="R27" s="13">
        <v>91</v>
      </c>
      <c r="S27" s="13">
        <v>65</v>
      </c>
      <c r="T27" s="13">
        <v>71</v>
      </c>
      <c r="U27" s="13">
        <v>72</v>
      </c>
      <c r="V27" s="13">
        <v>71</v>
      </c>
      <c r="W27" s="13" t="s">
        <v>40</v>
      </c>
      <c r="X27" s="13" t="s">
        <v>40</v>
      </c>
      <c r="Y27" s="13">
        <v>85</v>
      </c>
      <c r="Z27" s="13">
        <v>85</v>
      </c>
      <c r="AA27" s="13" t="s">
        <v>40</v>
      </c>
      <c r="AB27" s="13">
        <v>88</v>
      </c>
      <c r="AC27" s="13">
        <v>86</v>
      </c>
      <c r="AD27" s="14">
        <v>87</v>
      </c>
      <c r="AE27" s="14">
        <f t="shared" ref="AE27:AE32" si="2">SUM($E$2:$M$2)+SUM($P$2:$V$2)+SUM($Y$2:$Z$2)</f>
        <v>35</v>
      </c>
      <c r="AF27" s="32">
        <f>VLOOKUP(D27,[3]Sheet1!$D$4:$AJ$62,29,0)</f>
        <v>77.3285714285714</v>
      </c>
      <c r="AG27" s="14">
        <v>65</v>
      </c>
      <c r="AH27" s="14">
        <v>26</v>
      </c>
      <c r="AI27" s="14">
        <v>0</v>
      </c>
      <c r="AJ27" s="15">
        <f t="shared" si="1"/>
        <v>76.08</v>
      </c>
      <c r="AK27" s="16">
        <v>2.56</v>
      </c>
      <c r="AL27" s="14"/>
    </row>
    <row r="28" spans="1:39">
      <c r="A28" s="11">
        <v>25</v>
      </c>
      <c r="B28" s="11" t="s">
        <v>522</v>
      </c>
      <c r="C28" s="12" t="s">
        <v>569</v>
      </c>
      <c r="D28" s="11" t="s">
        <v>570</v>
      </c>
      <c r="E28" s="13">
        <v>84</v>
      </c>
      <c r="F28" s="13">
        <v>81</v>
      </c>
      <c r="G28" s="13">
        <v>65</v>
      </c>
      <c r="H28" s="33">
        <v>71</v>
      </c>
      <c r="I28" s="13" t="s">
        <v>40</v>
      </c>
      <c r="J28" s="34" t="s">
        <v>40</v>
      </c>
      <c r="K28" s="13" t="s">
        <v>40</v>
      </c>
      <c r="L28" s="13" t="s">
        <v>40</v>
      </c>
      <c r="M28" s="13" t="s">
        <v>40</v>
      </c>
      <c r="N28" s="13">
        <v>75</v>
      </c>
      <c r="O28" s="13">
        <v>84</v>
      </c>
      <c r="P28" s="13">
        <v>75</v>
      </c>
      <c r="Q28" s="13">
        <v>85</v>
      </c>
      <c r="R28" s="13">
        <v>86</v>
      </c>
      <c r="S28" s="13">
        <v>85</v>
      </c>
      <c r="T28" s="13">
        <v>78</v>
      </c>
      <c r="U28" s="13">
        <v>81</v>
      </c>
      <c r="V28" s="13">
        <v>65</v>
      </c>
      <c r="W28" s="13">
        <v>93</v>
      </c>
      <c r="X28" s="13">
        <v>90</v>
      </c>
      <c r="Y28" s="13">
        <v>75</v>
      </c>
      <c r="Z28" s="13">
        <v>85</v>
      </c>
      <c r="AA28" s="13">
        <v>94</v>
      </c>
      <c r="AB28" s="13">
        <v>88</v>
      </c>
      <c r="AC28" s="13">
        <v>87</v>
      </c>
      <c r="AD28" s="14">
        <v>87.5</v>
      </c>
      <c r="AE28" s="14">
        <v>35</v>
      </c>
      <c r="AF28" s="32">
        <f>VLOOKUP(D28,[3]Sheet1!$D$4:$AJ$62,29,0)</f>
        <v>80.1142857142857</v>
      </c>
      <c r="AG28" s="14">
        <v>48</v>
      </c>
      <c r="AH28" s="14">
        <v>0</v>
      </c>
      <c r="AI28" s="14">
        <v>0</v>
      </c>
      <c r="AJ28" s="15">
        <f t="shared" si="1"/>
        <v>75.98</v>
      </c>
      <c r="AK28" s="16">
        <v>2.698</v>
      </c>
      <c r="AL28" s="14"/>
    </row>
    <row r="29" spans="1:39">
      <c r="A29" s="11">
        <v>26</v>
      </c>
      <c r="B29" s="11" t="s">
        <v>522</v>
      </c>
      <c r="C29" s="12" t="s">
        <v>571</v>
      </c>
      <c r="D29" s="11" t="s">
        <v>572</v>
      </c>
      <c r="E29" s="13">
        <v>86</v>
      </c>
      <c r="F29" s="13">
        <v>83</v>
      </c>
      <c r="G29" s="13">
        <v>65</v>
      </c>
      <c r="H29" s="33">
        <v>78</v>
      </c>
      <c r="I29" s="13" t="s">
        <v>40</v>
      </c>
      <c r="J29" s="34" t="s">
        <v>40</v>
      </c>
      <c r="K29" s="13" t="s">
        <v>40</v>
      </c>
      <c r="L29" s="13" t="s">
        <v>40</v>
      </c>
      <c r="M29" s="13" t="s">
        <v>40</v>
      </c>
      <c r="N29" s="13">
        <v>50</v>
      </c>
      <c r="O29" s="13">
        <v>83</v>
      </c>
      <c r="P29" s="13">
        <v>85</v>
      </c>
      <c r="Q29" s="13">
        <v>85</v>
      </c>
      <c r="R29" s="13">
        <v>89</v>
      </c>
      <c r="S29" s="13">
        <v>75</v>
      </c>
      <c r="T29" s="13">
        <v>73</v>
      </c>
      <c r="U29" s="13">
        <v>66</v>
      </c>
      <c r="V29" s="13">
        <v>68</v>
      </c>
      <c r="W29" s="13">
        <v>90</v>
      </c>
      <c r="X29" s="13">
        <v>79</v>
      </c>
      <c r="Y29" s="13">
        <v>75</v>
      </c>
      <c r="Z29" s="13">
        <v>75</v>
      </c>
      <c r="AA29" s="13">
        <v>95</v>
      </c>
      <c r="AB29" s="13">
        <v>89</v>
      </c>
      <c r="AC29" s="13">
        <v>89</v>
      </c>
      <c r="AD29" s="14">
        <v>89</v>
      </c>
      <c r="AE29" s="14">
        <v>35</v>
      </c>
      <c r="AF29" s="32">
        <f>VLOOKUP(D29,[3]Sheet1!$D$4:$AJ$62,29,0)</f>
        <v>77.3142857142857</v>
      </c>
      <c r="AG29" s="14">
        <v>79</v>
      </c>
      <c r="AH29" s="14">
        <v>0</v>
      </c>
      <c r="AI29" s="14">
        <v>0</v>
      </c>
      <c r="AJ29" s="15">
        <f t="shared" si="1"/>
        <v>75.87</v>
      </c>
      <c r="AK29" s="16">
        <v>2.965</v>
      </c>
      <c r="AL29" s="14"/>
    </row>
    <row r="30" spans="1:39">
      <c r="A30" s="11">
        <v>27</v>
      </c>
      <c r="B30" s="11" t="s">
        <v>519</v>
      </c>
      <c r="C30" s="12" t="s">
        <v>573</v>
      </c>
      <c r="D30" s="11" t="s">
        <v>574</v>
      </c>
      <c r="E30" s="13">
        <v>74</v>
      </c>
      <c r="F30" s="13">
        <v>87</v>
      </c>
      <c r="G30" s="13">
        <v>60</v>
      </c>
      <c r="H30" s="33">
        <v>66</v>
      </c>
      <c r="I30" s="13" t="str">
        <f>VLOOKUP(D30,[1]sheet1!$A$2:$B$21,2,0)</f>
        <v>92</v>
      </c>
      <c r="J30" s="34" t="str">
        <f>VLOOKUP(D30,[2]sheet1!$A$2:$E$21,2,0)</f>
        <v>68</v>
      </c>
      <c r="K30" s="13" t="str">
        <f>VLOOKUP(D30,[2]sheet1!$A$2:$E$21,3,0)</f>
        <v>77</v>
      </c>
      <c r="L30" s="13" t="str">
        <f>VLOOKUP(D30,[2]sheet1!$A$2:$E$21,4,0)</f>
        <v>92</v>
      </c>
      <c r="M30" s="13" t="str">
        <f>VLOOKUP(D30,[2]sheet1!$A$2:$E$21,5,0)</f>
        <v>85</v>
      </c>
      <c r="N30" s="13" t="s">
        <v>40</v>
      </c>
      <c r="O30" s="13" t="s">
        <v>40</v>
      </c>
      <c r="P30" s="13">
        <v>75</v>
      </c>
      <c r="Q30" s="13">
        <v>85</v>
      </c>
      <c r="R30" s="13">
        <v>89</v>
      </c>
      <c r="S30" s="13">
        <v>75</v>
      </c>
      <c r="T30" s="13">
        <v>79</v>
      </c>
      <c r="U30" s="13">
        <v>66</v>
      </c>
      <c r="V30" s="13">
        <v>71</v>
      </c>
      <c r="W30" s="13" t="s">
        <v>40</v>
      </c>
      <c r="X30" s="13" t="s">
        <v>40</v>
      </c>
      <c r="Y30" s="13">
        <v>85</v>
      </c>
      <c r="Z30" s="13">
        <v>85</v>
      </c>
      <c r="AA30" s="13" t="s">
        <v>40</v>
      </c>
      <c r="AB30" s="13">
        <v>91</v>
      </c>
      <c r="AC30" s="13">
        <v>88</v>
      </c>
      <c r="AD30" s="14">
        <v>89.5</v>
      </c>
      <c r="AE30" s="14">
        <f t="shared" si="2"/>
        <v>35</v>
      </c>
      <c r="AF30" s="32">
        <f>VLOOKUP(D30,[3]Sheet1!$D$4:$AJ$62,29,0)</f>
        <v>77.5571428571429</v>
      </c>
      <c r="AG30" s="14">
        <v>71.2</v>
      </c>
      <c r="AH30" s="14">
        <v>0</v>
      </c>
      <c r="AI30" s="14">
        <v>0</v>
      </c>
      <c r="AJ30" s="15">
        <f t="shared" si="1"/>
        <v>75.75</v>
      </c>
      <c r="AK30" s="16">
        <v>2.583</v>
      </c>
      <c r="AL30" s="14"/>
    </row>
    <row r="31" spans="1:39">
      <c r="A31" s="11">
        <v>28</v>
      </c>
      <c r="B31" s="11" t="s">
        <v>522</v>
      </c>
      <c r="C31" s="12" t="s">
        <v>575</v>
      </c>
      <c r="D31" s="11" t="s">
        <v>576</v>
      </c>
      <c r="E31" s="13">
        <v>74</v>
      </c>
      <c r="F31" s="13">
        <v>80</v>
      </c>
      <c r="G31" s="13">
        <v>63</v>
      </c>
      <c r="H31" s="33">
        <v>64</v>
      </c>
      <c r="I31" s="13" t="s">
        <v>40</v>
      </c>
      <c r="J31" s="34" t="s">
        <v>40</v>
      </c>
      <c r="K31" s="13" t="s">
        <v>40</v>
      </c>
      <c r="L31" s="13" t="s">
        <v>40</v>
      </c>
      <c r="M31" s="13" t="s">
        <v>40</v>
      </c>
      <c r="N31" s="13">
        <v>75</v>
      </c>
      <c r="O31" s="13">
        <v>84</v>
      </c>
      <c r="P31" s="13">
        <v>75</v>
      </c>
      <c r="Q31" s="13">
        <v>85</v>
      </c>
      <c r="R31" s="13">
        <v>88</v>
      </c>
      <c r="S31" s="13">
        <v>75</v>
      </c>
      <c r="T31" s="13">
        <v>65</v>
      </c>
      <c r="U31" s="13">
        <v>72</v>
      </c>
      <c r="V31" s="13">
        <v>68</v>
      </c>
      <c r="W31" s="13">
        <v>96</v>
      </c>
      <c r="X31" s="13">
        <v>89</v>
      </c>
      <c r="Y31" s="13">
        <v>75</v>
      </c>
      <c r="Z31" s="13">
        <v>85</v>
      </c>
      <c r="AA31" s="13">
        <v>99</v>
      </c>
      <c r="AB31" s="13">
        <v>88</v>
      </c>
      <c r="AC31" s="13">
        <v>88</v>
      </c>
      <c r="AD31" s="14">
        <v>88</v>
      </c>
      <c r="AE31" s="14">
        <v>35</v>
      </c>
      <c r="AF31" s="32">
        <f>VLOOKUP(D31,[3]Sheet1!$D$4:$AJ$62,29,0)</f>
        <v>77.9142857142857</v>
      </c>
      <c r="AG31" s="14">
        <v>70.6</v>
      </c>
      <c r="AH31" s="14">
        <v>0</v>
      </c>
      <c r="AI31" s="14">
        <v>0</v>
      </c>
      <c r="AJ31" s="15">
        <f t="shared" si="1"/>
        <v>75.67</v>
      </c>
      <c r="AK31" s="16">
        <v>2.575</v>
      </c>
      <c r="AL31" s="14"/>
    </row>
    <row r="32" spans="1:39">
      <c r="A32" s="11">
        <v>29</v>
      </c>
      <c r="B32" s="11" t="s">
        <v>522</v>
      </c>
      <c r="C32" s="12" t="s">
        <v>577</v>
      </c>
      <c r="D32" s="11" t="s">
        <v>578</v>
      </c>
      <c r="E32" s="13">
        <v>76</v>
      </c>
      <c r="F32" s="13">
        <v>81</v>
      </c>
      <c r="G32" s="13">
        <v>67</v>
      </c>
      <c r="H32" s="33">
        <v>70</v>
      </c>
      <c r="I32" s="13" t="str">
        <f>VLOOKUP(D32,[1]sheet1!$A$2:$B$21,2,0)</f>
        <v>94</v>
      </c>
      <c r="J32" s="34" t="str">
        <f>VLOOKUP(D32,[2]sheet1!$A$2:$E$21,2,0)</f>
        <v>81</v>
      </c>
      <c r="K32" s="13" t="str">
        <f>VLOOKUP(D32,[2]sheet1!$A$2:$E$21,3,0)</f>
        <v>74</v>
      </c>
      <c r="L32" s="13" t="str">
        <f>VLOOKUP(D32,[2]sheet1!$A$2:$E$21,4,0)</f>
        <v>93</v>
      </c>
      <c r="M32" s="13" t="str">
        <f>VLOOKUP(D32,[2]sheet1!$A$2:$E$21,5,0)</f>
        <v>86</v>
      </c>
      <c r="N32" s="13" t="s">
        <v>40</v>
      </c>
      <c r="O32" s="13" t="s">
        <v>40</v>
      </c>
      <c r="P32" s="13">
        <v>85</v>
      </c>
      <c r="Q32" s="13">
        <v>85</v>
      </c>
      <c r="R32" s="13">
        <v>92</v>
      </c>
      <c r="S32" s="13">
        <v>75</v>
      </c>
      <c r="T32" s="13">
        <v>78</v>
      </c>
      <c r="U32" s="13">
        <v>71</v>
      </c>
      <c r="V32" s="13">
        <v>65</v>
      </c>
      <c r="W32" s="13" t="s">
        <v>40</v>
      </c>
      <c r="X32" s="13" t="s">
        <v>40</v>
      </c>
      <c r="Y32" s="13">
        <v>85</v>
      </c>
      <c r="Z32" s="13">
        <v>85</v>
      </c>
      <c r="AA32" s="13" t="s">
        <v>40</v>
      </c>
      <c r="AB32" s="13">
        <v>89</v>
      </c>
      <c r="AC32" s="13">
        <v>83</v>
      </c>
      <c r="AD32" s="14">
        <v>86</v>
      </c>
      <c r="AE32" s="14">
        <f t="shared" si="2"/>
        <v>35</v>
      </c>
      <c r="AF32" s="32">
        <f>VLOOKUP(D32,[3]Sheet1!$D$4:$AJ$62,29,0)</f>
        <v>79.3857142857143</v>
      </c>
      <c r="AG32" s="14">
        <v>55.4</v>
      </c>
      <c r="AH32" s="14">
        <v>0</v>
      </c>
      <c r="AI32" s="14">
        <v>0</v>
      </c>
      <c r="AJ32" s="15">
        <f t="shared" si="1"/>
        <v>75.54</v>
      </c>
      <c r="AK32" s="16">
        <v>2.951</v>
      </c>
      <c r="AL32" s="14"/>
    </row>
    <row r="33" spans="1:39">
      <c r="A33" s="11">
        <v>30</v>
      </c>
      <c r="B33" s="11" t="s">
        <v>519</v>
      </c>
      <c r="C33" s="12" t="s">
        <v>579</v>
      </c>
      <c r="D33" s="11" t="s">
        <v>580</v>
      </c>
      <c r="E33" s="13">
        <v>77</v>
      </c>
      <c r="F33" s="13">
        <v>76</v>
      </c>
      <c r="G33" s="13">
        <v>60</v>
      </c>
      <c r="H33" s="33">
        <v>71</v>
      </c>
      <c r="I33" s="13" t="s">
        <v>40</v>
      </c>
      <c r="J33" s="34" t="s">
        <v>40</v>
      </c>
      <c r="K33" s="13" t="s">
        <v>40</v>
      </c>
      <c r="L33" s="13" t="s">
        <v>40</v>
      </c>
      <c r="M33" s="13" t="s">
        <v>40</v>
      </c>
      <c r="N33" s="13">
        <v>75</v>
      </c>
      <c r="O33" s="13">
        <v>81</v>
      </c>
      <c r="P33" s="13">
        <v>85</v>
      </c>
      <c r="Q33" s="13">
        <v>85</v>
      </c>
      <c r="R33" s="13">
        <v>88</v>
      </c>
      <c r="S33" s="13">
        <v>75</v>
      </c>
      <c r="T33" s="13">
        <v>75</v>
      </c>
      <c r="U33" s="13">
        <v>79</v>
      </c>
      <c r="V33" s="13">
        <v>74</v>
      </c>
      <c r="W33" s="13">
        <v>85</v>
      </c>
      <c r="X33" s="13">
        <v>81</v>
      </c>
      <c r="Y33" s="13">
        <v>85</v>
      </c>
      <c r="Z33" s="13">
        <v>85</v>
      </c>
      <c r="AA33" s="13">
        <v>98</v>
      </c>
      <c r="AB33" s="13">
        <v>85</v>
      </c>
      <c r="AC33" s="13">
        <v>88</v>
      </c>
      <c r="AD33" s="14">
        <v>86.5</v>
      </c>
      <c r="AE33" s="14">
        <v>35</v>
      </c>
      <c r="AF33" s="32">
        <f>VLOOKUP(D33,[3]Sheet1!$D$4:$AJ$62,29,0)</f>
        <v>78.5285714285714</v>
      </c>
      <c r="AG33" s="14">
        <v>64.4</v>
      </c>
      <c r="AH33" s="14">
        <v>0</v>
      </c>
      <c r="AI33" s="14">
        <v>0</v>
      </c>
      <c r="AJ33" s="15">
        <f t="shared" si="1"/>
        <v>75.49</v>
      </c>
      <c r="AK33" s="16">
        <v>2.711</v>
      </c>
      <c r="AL33" s="14"/>
    </row>
    <row r="34" spans="1:39">
      <c r="A34" s="11">
        <v>31</v>
      </c>
      <c r="B34" s="11" t="s">
        <v>519</v>
      </c>
      <c r="C34" s="12" t="s">
        <v>581</v>
      </c>
      <c r="D34" s="11" t="s">
        <v>582</v>
      </c>
      <c r="E34" s="13">
        <v>79</v>
      </c>
      <c r="F34" s="13">
        <v>68</v>
      </c>
      <c r="G34" s="13">
        <v>60</v>
      </c>
      <c r="H34" s="13">
        <v>73</v>
      </c>
      <c r="I34" s="26" t="s">
        <v>40</v>
      </c>
      <c r="J34" s="13" t="s">
        <v>40</v>
      </c>
      <c r="K34" s="13" t="s">
        <v>40</v>
      </c>
      <c r="L34" s="13" t="s">
        <v>40</v>
      </c>
      <c r="M34" s="13" t="s">
        <v>40</v>
      </c>
      <c r="N34" s="13">
        <v>85</v>
      </c>
      <c r="O34" s="13">
        <v>86</v>
      </c>
      <c r="P34" s="13">
        <v>75</v>
      </c>
      <c r="Q34" s="13">
        <v>85</v>
      </c>
      <c r="R34" s="13">
        <v>84</v>
      </c>
      <c r="S34" s="13">
        <v>75</v>
      </c>
      <c r="T34" s="13">
        <v>71</v>
      </c>
      <c r="U34" s="13">
        <v>72</v>
      </c>
      <c r="V34" s="13">
        <v>70</v>
      </c>
      <c r="W34" s="13">
        <v>91</v>
      </c>
      <c r="X34" s="13">
        <v>79</v>
      </c>
      <c r="Y34" s="13">
        <v>75</v>
      </c>
      <c r="Z34" s="13">
        <v>85</v>
      </c>
      <c r="AA34" s="13">
        <v>97</v>
      </c>
      <c r="AB34" s="13">
        <v>87</v>
      </c>
      <c r="AC34" s="13">
        <v>88</v>
      </c>
      <c r="AD34" s="14">
        <v>87.5</v>
      </c>
      <c r="AE34" s="14">
        <v>35</v>
      </c>
      <c r="AF34" s="32">
        <f>VLOOKUP(D34,[3]Sheet1!$D$4:$AJ$62,29,0)</f>
        <v>77.8</v>
      </c>
      <c r="AG34" s="14">
        <v>69.6</v>
      </c>
      <c r="AH34" s="14">
        <v>0</v>
      </c>
      <c r="AI34" s="14">
        <v>0</v>
      </c>
      <c r="AJ34" s="15">
        <f t="shared" si="1"/>
        <v>75.44</v>
      </c>
      <c r="AK34" s="16">
        <v>2.404</v>
      </c>
      <c r="AL34" s="14"/>
    </row>
    <row r="35" spans="1:39">
      <c r="A35" s="11">
        <v>32</v>
      </c>
      <c r="B35" s="11" t="s">
        <v>522</v>
      </c>
      <c r="C35" s="12" t="s">
        <v>583</v>
      </c>
      <c r="D35" s="11" t="s">
        <v>584</v>
      </c>
      <c r="E35" s="13">
        <v>82</v>
      </c>
      <c r="F35" s="13">
        <v>70</v>
      </c>
      <c r="G35" s="13">
        <v>53</v>
      </c>
      <c r="H35" s="13">
        <v>74</v>
      </c>
      <c r="I35" s="26" t="s">
        <v>40</v>
      </c>
      <c r="J35" s="13" t="s">
        <v>40</v>
      </c>
      <c r="K35" s="13" t="s">
        <v>40</v>
      </c>
      <c r="L35" s="13" t="s">
        <v>40</v>
      </c>
      <c r="M35" s="13" t="s">
        <v>40</v>
      </c>
      <c r="N35" s="13">
        <v>75</v>
      </c>
      <c r="O35" s="13">
        <v>81</v>
      </c>
      <c r="P35" s="13">
        <v>75</v>
      </c>
      <c r="Q35" s="13">
        <v>85</v>
      </c>
      <c r="R35" s="13">
        <v>85</v>
      </c>
      <c r="S35" s="13">
        <v>85</v>
      </c>
      <c r="T35" s="13">
        <v>83</v>
      </c>
      <c r="U35" s="13">
        <v>74</v>
      </c>
      <c r="V35" s="13">
        <v>72</v>
      </c>
      <c r="W35" s="13">
        <v>91</v>
      </c>
      <c r="X35" s="13">
        <v>85</v>
      </c>
      <c r="Y35" s="13">
        <v>85</v>
      </c>
      <c r="Z35" s="13">
        <v>75</v>
      </c>
      <c r="AA35" s="13">
        <v>97</v>
      </c>
      <c r="AB35" s="13">
        <v>86</v>
      </c>
      <c r="AC35" s="13">
        <v>87</v>
      </c>
      <c r="AD35" s="14">
        <v>86.5</v>
      </c>
      <c r="AE35" s="14">
        <v>35</v>
      </c>
      <c r="AF35" s="32">
        <f>VLOOKUP(D35,[3]Sheet1!$D$4:$AJ$62,29,0)</f>
        <v>78.0285714285714</v>
      </c>
      <c r="AG35" s="14">
        <v>64.6</v>
      </c>
      <c r="AH35" s="14">
        <v>0</v>
      </c>
      <c r="AI35" s="14">
        <v>0</v>
      </c>
      <c r="AJ35" s="15">
        <f t="shared" si="1"/>
        <v>75.15</v>
      </c>
      <c r="AK35" s="16">
        <v>2.893</v>
      </c>
      <c r="AL35" s="14"/>
    </row>
    <row r="36" spans="1:39">
      <c r="A36" s="11">
        <v>33</v>
      </c>
      <c r="B36" s="11" t="s">
        <v>522</v>
      </c>
      <c r="C36" s="12" t="s">
        <v>585</v>
      </c>
      <c r="D36" s="11" t="s">
        <v>586</v>
      </c>
      <c r="E36" s="13">
        <v>78</v>
      </c>
      <c r="F36" s="13">
        <v>64</v>
      </c>
      <c r="G36" s="13">
        <v>56</v>
      </c>
      <c r="H36" s="33">
        <v>70</v>
      </c>
      <c r="I36" s="13" t="s">
        <v>40</v>
      </c>
      <c r="J36" s="34" t="s">
        <v>40</v>
      </c>
      <c r="K36" s="13" t="s">
        <v>40</v>
      </c>
      <c r="L36" s="13" t="s">
        <v>40</v>
      </c>
      <c r="M36" s="13" t="s">
        <v>40</v>
      </c>
      <c r="N36" s="13">
        <v>65</v>
      </c>
      <c r="O36" s="13">
        <v>88</v>
      </c>
      <c r="P36" s="13">
        <v>75</v>
      </c>
      <c r="Q36" s="13">
        <v>85</v>
      </c>
      <c r="R36" s="13">
        <v>85</v>
      </c>
      <c r="S36" s="13">
        <v>75</v>
      </c>
      <c r="T36" s="13">
        <v>82</v>
      </c>
      <c r="U36" s="13">
        <v>72</v>
      </c>
      <c r="V36" s="13">
        <v>71</v>
      </c>
      <c r="W36" s="13">
        <v>96</v>
      </c>
      <c r="X36" s="13">
        <v>83</v>
      </c>
      <c r="Y36" s="13">
        <v>75</v>
      </c>
      <c r="Z36" s="13">
        <v>85</v>
      </c>
      <c r="AA36" s="13">
        <v>99</v>
      </c>
      <c r="AB36" s="13">
        <v>88</v>
      </c>
      <c r="AC36" s="13">
        <v>88</v>
      </c>
      <c r="AD36" s="14">
        <v>88</v>
      </c>
      <c r="AE36" s="14">
        <v>35</v>
      </c>
      <c r="AF36" s="32">
        <f>VLOOKUP(D36,[3]Sheet1!$D$4:$AJ$62,29,0)</f>
        <v>77.2428571428571</v>
      </c>
      <c r="AG36" s="14">
        <v>63.7</v>
      </c>
      <c r="AH36" s="14">
        <v>0</v>
      </c>
      <c r="AI36" s="14">
        <v>0</v>
      </c>
      <c r="AJ36" s="15">
        <f t="shared" si="1"/>
        <v>74.855</v>
      </c>
      <c r="AK36" s="16">
        <v>2.419</v>
      </c>
      <c r="AL36" s="14"/>
    </row>
    <row r="37" spans="1:39">
      <c r="A37" s="11">
        <v>34</v>
      </c>
      <c r="B37" s="11" t="s">
        <v>519</v>
      </c>
      <c r="C37" s="12" t="s">
        <v>587</v>
      </c>
      <c r="D37" s="11" t="s">
        <v>588</v>
      </c>
      <c r="E37" s="13">
        <v>71</v>
      </c>
      <c r="F37" s="13">
        <v>80</v>
      </c>
      <c r="G37" s="13">
        <v>63</v>
      </c>
      <c r="H37" s="33">
        <v>74</v>
      </c>
      <c r="I37" s="13" t="s">
        <v>40</v>
      </c>
      <c r="J37" s="34" t="s">
        <v>40</v>
      </c>
      <c r="K37" s="13" t="s">
        <v>40</v>
      </c>
      <c r="L37" s="13" t="s">
        <v>40</v>
      </c>
      <c r="M37" s="13" t="s">
        <v>40</v>
      </c>
      <c r="N37" s="13">
        <v>75</v>
      </c>
      <c r="O37" s="13">
        <v>79</v>
      </c>
      <c r="P37" s="13">
        <v>65</v>
      </c>
      <c r="Q37" s="13">
        <v>85</v>
      </c>
      <c r="R37" s="13">
        <v>86</v>
      </c>
      <c r="S37" s="13">
        <v>75</v>
      </c>
      <c r="T37" s="13">
        <v>64</v>
      </c>
      <c r="U37" s="13">
        <v>73</v>
      </c>
      <c r="V37" s="13">
        <v>63</v>
      </c>
      <c r="W37" s="13">
        <v>91</v>
      </c>
      <c r="X37" s="13">
        <v>64</v>
      </c>
      <c r="Y37" s="13">
        <v>75</v>
      </c>
      <c r="Z37" s="13">
        <v>85</v>
      </c>
      <c r="AA37" s="13">
        <v>97</v>
      </c>
      <c r="AB37" s="13">
        <v>89</v>
      </c>
      <c r="AC37" s="13">
        <v>91</v>
      </c>
      <c r="AD37" s="14">
        <v>90</v>
      </c>
      <c r="AE37" s="14">
        <v>35</v>
      </c>
      <c r="AF37" s="32">
        <f>VLOOKUP(D37,[3]Sheet1!$D$4:$AJ$62,29,0)</f>
        <v>75.6428571428571</v>
      </c>
      <c r="AG37" s="14">
        <v>70.7</v>
      </c>
      <c r="AH37" s="14">
        <v>0</v>
      </c>
      <c r="AI37" s="14">
        <v>0.25</v>
      </c>
      <c r="AJ37" s="15">
        <f t="shared" si="1"/>
        <v>74.735</v>
      </c>
      <c r="AK37" s="16">
        <v>2.792</v>
      </c>
      <c r="AL37" s="14"/>
    </row>
    <row r="38" spans="1:39">
      <c r="A38" s="11">
        <v>35</v>
      </c>
      <c r="B38" s="11" t="s">
        <v>519</v>
      </c>
      <c r="C38" s="12" t="s">
        <v>589</v>
      </c>
      <c r="D38" s="11" t="s">
        <v>590</v>
      </c>
      <c r="E38" s="13">
        <v>79</v>
      </c>
      <c r="F38" s="13">
        <v>81</v>
      </c>
      <c r="G38" s="13">
        <v>51</v>
      </c>
      <c r="H38" s="33">
        <v>74</v>
      </c>
      <c r="I38" s="13" t="s">
        <v>40</v>
      </c>
      <c r="J38" s="34" t="s">
        <v>40</v>
      </c>
      <c r="K38" s="13" t="s">
        <v>40</v>
      </c>
      <c r="L38" s="13" t="s">
        <v>40</v>
      </c>
      <c r="M38" s="13" t="s">
        <v>40</v>
      </c>
      <c r="N38" s="13">
        <v>65</v>
      </c>
      <c r="O38" s="13">
        <v>89</v>
      </c>
      <c r="P38" s="13">
        <v>75</v>
      </c>
      <c r="Q38" s="13">
        <v>85</v>
      </c>
      <c r="R38" s="13">
        <v>88</v>
      </c>
      <c r="S38" s="13">
        <v>75</v>
      </c>
      <c r="T38" s="13">
        <v>68</v>
      </c>
      <c r="U38" s="13">
        <v>73</v>
      </c>
      <c r="V38" s="13">
        <v>69</v>
      </c>
      <c r="W38" s="13">
        <v>88</v>
      </c>
      <c r="X38" s="13">
        <v>81</v>
      </c>
      <c r="Y38" s="13">
        <v>85</v>
      </c>
      <c r="Z38" s="13">
        <v>85</v>
      </c>
      <c r="AA38" s="13">
        <v>97</v>
      </c>
      <c r="AB38" s="13">
        <v>88</v>
      </c>
      <c r="AC38" s="13">
        <v>87</v>
      </c>
      <c r="AD38" s="14">
        <v>87.5</v>
      </c>
      <c r="AE38" s="14">
        <v>35</v>
      </c>
      <c r="AF38" s="32">
        <f>VLOOKUP(D38,[3]Sheet1!$D$4:$AJ$62,29,0)</f>
        <v>77.0142857142857</v>
      </c>
      <c r="AG38" s="14">
        <v>61.6</v>
      </c>
      <c r="AH38" s="14">
        <v>0</v>
      </c>
      <c r="AI38" s="14">
        <v>0</v>
      </c>
      <c r="AJ38" s="15">
        <f t="shared" si="1"/>
        <v>74.49</v>
      </c>
      <c r="AK38" s="16">
        <v>2.566</v>
      </c>
      <c r="AL38" s="14"/>
    </row>
    <row r="39" spans="1:39">
      <c r="A39" s="11">
        <v>36</v>
      </c>
      <c r="B39" s="11" t="s">
        <v>522</v>
      </c>
      <c r="C39" s="12" t="s">
        <v>591</v>
      </c>
      <c r="D39" s="11" t="s">
        <v>592</v>
      </c>
      <c r="E39" s="13">
        <v>78</v>
      </c>
      <c r="F39" s="13">
        <v>78</v>
      </c>
      <c r="G39" s="13">
        <v>61</v>
      </c>
      <c r="H39" s="13">
        <v>67</v>
      </c>
      <c r="I39" s="26" t="str">
        <f>VLOOKUP(D39,[1]sheet1!$A$2:$B$21,2,0)</f>
        <v>73</v>
      </c>
      <c r="J39" s="13" t="str">
        <f>VLOOKUP(D39,[2]sheet1!$A$2:$E$21,2,0)</f>
        <v>74</v>
      </c>
      <c r="K39" s="13" t="str">
        <f>VLOOKUP(D39,[2]sheet1!$A$2:$E$21,3,0)</f>
        <v>74</v>
      </c>
      <c r="L39" s="13" t="str">
        <f>VLOOKUP(D39,[2]sheet1!$A$2:$E$21,4,0)</f>
        <v>80</v>
      </c>
      <c r="M39" s="13" t="str">
        <f>VLOOKUP(D39,[2]sheet1!$A$2:$E$21,5,0)</f>
        <v>77</v>
      </c>
      <c r="N39" s="13" t="s">
        <v>40</v>
      </c>
      <c r="O39" s="13" t="s">
        <v>40</v>
      </c>
      <c r="P39" s="13">
        <v>75</v>
      </c>
      <c r="Q39" s="13">
        <v>75</v>
      </c>
      <c r="R39" s="13">
        <v>83</v>
      </c>
      <c r="S39" s="13">
        <v>65</v>
      </c>
      <c r="T39" s="13">
        <v>71</v>
      </c>
      <c r="U39" s="13">
        <v>64</v>
      </c>
      <c r="V39" s="13">
        <v>68</v>
      </c>
      <c r="W39" s="13" t="s">
        <v>40</v>
      </c>
      <c r="X39" s="13" t="s">
        <v>40</v>
      </c>
      <c r="Y39" s="13">
        <v>85</v>
      </c>
      <c r="Z39" s="13">
        <v>85</v>
      </c>
      <c r="AA39" s="13" t="s">
        <v>40</v>
      </c>
      <c r="AB39" s="13">
        <v>90</v>
      </c>
      <c r="AC39" s="13">
        <v>92</v>
      </c>
      <c r="AD39" s="14">
        <v>91</v>
      </c>
      <c r="AE39" s="14">
        <f>SUM($E$2:$M$2)+SUM($P$2:$V$2)+SUM($Y$2:$Z$2)</f>
        <v>35</v>
      </c>
      <c r="AF39" s="32">
        <f>VLOOKUP(D39,[3]Sheet1!$D$4:$AJ$62,29,0)</f>
        <v>73.3285714285714</v>
      </c>
      <c r="AG39" s="14">
        <v>60.5</v>
      </c>
      <c r="AH39" s="14">
        <v>0</v>
      </c>
      <c r="AI39" s="14">
        <v>1.63</v>
      </c>
      <c r="AJ39" s="15">
        <f t="shared" si="1"/>
        <v>74.185</v>
      </c>
      <c r="AK39" s="16">
        <v>2.479</v>
      </c>
      <c r="AL39" s="14"/>
    </row>
    <row r="40" spans="1:39">
      <c r="A40" s="11">
        <v>37</v>
      </c>
      <c r="B40" s="11" t="s">
        <v>519</v>
      </c>
      <c r="C40" s="12" t="s">
        <v>593</v>
      </c>
      <c r="D40" s="11" t="s">
        <v>594</v>
      </c>
      <c r="E40" s="13">
        <v>75</v>
      </c>
      <c r="F40" s="13">
        <v>80</v>
      </c>
      <c r="G40" s="13">
        <v>47</v>
      </c>
      <c r="H40" s="33">
        <v>70</v>
      </c>
      <c r="I40" s="13" t="s">
        <v>40</v>
      </c>
      <c r="J40" s="34" t="s">
        <v>40</v>
      </c>
      <c r="K40" s="13" t="s">
        <v>40</v>
      </c>
      <c r="L40" s="13" t="s">
        <v>40</v>
      </c>
      <c r="M40" s="13" t="s">
        <v>40</v>
      </c>
      <c r="N40" s="13">
        <v>75</v>
      </c>
      <c r="O40" s="13">
        <v>87</v>
      </c>
      <c r="P40" s="13">
        <v>75</v>
      </c>
      <c r="Q40" s="13">
        <v>75</v>
      </c>
      <c r="R40" s="13">
        <v>87</v>
      </c>
      <c r="S40" s="13">
        <v>75</v>
      </c>
      <c r="T40" s="13">
        <v>72</v>
      </c>
      <c r="U40" s="13">
        <v>72</v>
      </c>
      <c r="V40" s="13">
        <v>71</v>
      </c>
      <c r="W40" s="13">
        <v>87</v>
      </c>
      <c r="X40" s="13">
        <v>82</v>
      </c>
      <c r="Y40" s="13">
        <v>85</v>
      </c>
      <c r="Z40" s="13">
        <v>85</v>
      </c>
      <c r="AA40" s="13">
        <v>98</v>
      </c>
      <c r="AB40" s="13">
        <v>88</v>
      </c>
      <c r="AC40" s="13">
        <v>86</v>
      </c>
      <c r="AD40" s="14">
        <v>87</v>
      </c>
      <c r="AE40" s="14">
        <v>35</v>
      </c>
      <c r="AF40" s="32">
        <f>VLOOKUP(D40,[3]Sheet1!$D$4:$AJ$62,29,0)</f>
        <v>76.2285714285714</v>
      </c>
      <c r="AG40" s="14">
        <v>68.2</v>
      </c>
      <c r="AH40" s="14">
        <v>0</v>
      </c>
      <c r="AI40" s="14">
        <v>0</v>
      </c>
      <c r="AJ40" s="15">
        <f t="shared" si="1"/>
        <v>74.17</v>
      </c>
      <c r="AK40" s="16">
        <v>2.486</v>
      </c>
      <c r="AL40" s="14"/>
    </row>
    <row r="41" spans="1:39">
      <c r="A41" s="11">
        <v>38</v>
      </c>
      <c r="B41" s="11" t="s">
        <v>522</v>
      </c>
      <c r="C41" s="12" t="s">
        <v>595</v>
      </c>
      <c r="D41" s="11" t="s">
        <v>596</v>
      </c>
      <c r="E41" s="13">
        <v>74</v>
      </c>
      <c r="F41" s="13">
        <v>83</v>
      </c>
      <c r="G41" s="13">
        <v>50</v>
      </c>
      <c r="H41" s="33">
        <v>63</v>
      </c>
      <c r="I41" s="13" t="s">
        <v>40</v>
      </c>
      <c r="J41" s="34" t="s">
        <v>40</v>
      </c>
      <c r="K41" s="13" t="s">
        <v>40</v>
      </c>
      <c r="L41" s="13" t="s">
        <v>40</v>
      </c>
      <c r="M41" s="13" t="s">
        <v>40</v>
      </c>
      <c r="N41" s="13">
        <v>85</v>
      </c>
      <c r="O41" s="13">
        <v>78</v>
      </c>
      <c r="P41" s="13">
        <v>75</v>
      </c>
      <c r="Q41" s="13">
        <v>85</v>
      </c>
      <c r="R41" s="13">
        <v>88</v>
      </c>
      <c r="S41" s="13">
        <v>75</v>
      </c>
      <c r="T41" s="13">
        <v>80</v>
      </c>
      <c r="U41" s="13">
        <v>75</v>
      </c>
      <c r="V41" s="13">
        <v>69</v>
      </c>
      <c r="W41" s="13">
        <v>92</v>
      </c>
      <c r="X41" s="13">
        <v>67</v>
      </c>
      <c r="Y41" s="13">
        <v>75</v>
      </c>
      <c r="Z41" s="13">
        <v>85</v>
      </c>
      <c r="AA41" s="13">
        <v>93</v>
      </c>
      <c r="AB41" s="13">
        <v>84</v>
      </c>
      <c r="AC41" s="13">
        <v>87</v>
      </c>
      <c r="AD41" s="14">
        <v>85.5</v>
      </c>
      <c r="AE41" s="14">
        <v>35</v>
      </c>
      <c r="AF41" s="32">
        <f>VLOOKUP(D41,[3]Sheet1!$D$4:$AJ$62,29,0)</f>
        <v>76.1571428571429</v>
      </c>
      <c r="AG41" s="14">
        <v>69.8</v>
      </c>
      <c r="AH41" s="14">
        <v>0</v>
      </c>
      <c r="AI41" s="14">
        <v>0</v>
      </c>
      <c r="AJ41" s="15">
        <f t="shared" si="1"/>
        <v>73.9</v>
      </c>
      <c r="AK41" s="16">
        <v>2.462</v>
      </c>
      <c r="AL41" s="14"/>
    </row>
    <row r="42" spans="1:39">
      <c r="A42" s="11">
        <v>39</v>
      </c>
      <c r="B42" s="11" t="s">
        <v>522</v>
      </c>
      <c r="C42" s="12" t="s">
        <v>597</v>
      </c>
      <c r="D42" s="11" t="s">
        <v>598</v>
      </c>
      <c r="E42" s="13">
        <v>82</v>
      </c>
      <c r="F42" s="13">
        <v>63</v>
      </c>
      <c r="G42" s="13">
        <v>60</v>
      </c>
      <c r="H42" s="13">
        <v>70</v>
      </c>
      <c r="I42" s="26" t="s">
        <v>40</v>
      </c>
      <c r="J42" s="13" t="s">
        <v>40</v>
      </c>
      <c r="K42" s="13" t="s">
        <v>40</v>
      </c>
      <c r="L42" s="13" t="s">
        <v>40</v>
      </c>
      <c r="M42" s="13" t="s">
        <v>40</v>
      </c>
      <c r="N42" s="13">
        <v>75</v>
      </c>
      <c r="O42" s="13">
        <v>82</v>
      </c>
      <c r="P42" s="13">
        <v>75</v>
      </c>
      <c r="Q42" s="13">
        <v>85</v>
      </c>
      <c r="R42" s="13">
        <v>86</v>
      </c>
      <c r="S42" s="13">
        <v>65</v>
      </c>
      <c r="T42" s="13">
        <v>68</v>
      </c>
      <c r="U42" s="13">
        <v>69</v>
      </c>
      <c r="V42" s="13">
        <v>61</v>
      </c>
      <c r="W42" s="13">
        <v>94</v>
      </c>
      <c r="X42" s="13">
        <v>75</v>
      </c>
      <c r="Y42" s="13">
        <v>75</v>
      </c>
      <c r="Z42" s="13">
        <v>85</v>
      </c>
      <c r="AA42" s="13">
        <v>97</v>
      </c>
      <c r="AB42" s="13">
        <v>86</v>
      </c>
      <c r="AC42" s="13">
        <v>86</v>
      </c>
      <c r="AD42" s="14">
        <v>86</v>
      </c>
      <c r="AE42" s="14">
        <v>35</v>
      </c>
      <c r="AF42" s="32">
        <f>VLOOKUP(D42,[3]Sheet1!$D$4:$AJ$62,29,0)</f>
        <v>75.4857142857143</v>
      </c>
      <c r="AG42" s="14">
        <v>72.9</v>
      </c>
      <c r="AH42" s="14">
        <v>0</v>
      </c>
      <c r="AI42" s="14">
        <v>0</v>
      </c>
      <c r="AJ42" s="15">
        <f t="shared" si="1"/>
        <v>73.685</v>
      </c>
      <c r="AK42" s="16">
        <v>2.588</v>
      </c>
      <c r="AL42" s="14"/>
    </row>
    <row r="43" ht="15" spans="1:39">
      <c r="A43" s="17">
        <v>40</v>
      </c>
      <c r="B43" s="17" t="s">
        <v>522</v>
      </c>
      <c r="C43" s="18" t="s">
        <v>599</v>
      </c>
      <c r="D43" s="17" t="s">
        <v>600</v>
      </c>
      <c r="E43" s="19">
        <v>79</v>
      </c>
      <c r="F43" s="19">
        <v>81</v>
      </c>
      <c r="G43" s="19">
        <v>63</v>
      </c>
      <c r="H43" s="35">
        <v>62</v>
      </c>
      <c r="I43" s="19" t="s">
        <v>40</v>
      </c>
      <c r="J43" s="36" t="s">
        <v>40</v>
      </c>
      <c r="K43" s="19" t="s">
        <v>40</v>
      </c>
      <c r="L43" s="19" t="s">
        <v>40</v>
      </c>
      <c r="M43" s="19" t="s">
        <v>40</v>
      </c>
      <c r="N43" s="19">
        <v>75</v>
      </c>
      <c r="O43" s="19">
        <v>84</v>
      </c>
      <c r="P43" s="19">
        <v>75</v>
      </c>
      <c r="Q43" s="19">
        <v>85</v>
      </c>
      <c r="R43" s="19">
        <v>85</v>
      </c>
      <c r="S43" s="19">
        <v>65</v>
      </c>
      <c r="T43" s="19">
        <v>72</v>
      </c>
      <c r="U43" s="19">
        <v>68</v>
      </c>
      <c r="V43" s="19">
        <v>60</v>
      </c>
      <c r="W43" s="19">
        <v>90</v>
      </c>
      <c r="X43" s="19">
        <v>73</v>
      </c>
      <c r="Y43" s="19">
        <v>75</v>
      </c>
      <c r="Z43" s="19">
        <v>85</v>
      </c>
      <c r="AA43" s="19">
        <v>98</v>
      </c>
      <c r="AB43" s="19">
        <v>86</v>
      </c>
      <c r="AC43" s="19">
        <v>87</v>
      </c>
      <c r="AD43" s="20">
        <v>86.5</v>
      </c>
      <c r="AE43" s="20">
        <v>35</v>
      </c>
      <c r="AF43" s="37">
        <f>VLOOKUP(D43,[3]Sheet1!$D$4:$AJ$62,29,0)</f>
        <v>75.9714285714286</v>
      </c>
      <c r="AG43" s="20">
        <v>61.2</v>
      </c>
      <c r="AH43" s="20">
        <v>0</v>
      </c>
      <c r="AI43" s="20">
        <v>0</v>
      </c>
      <c r="AJ43" s="21">
        <f t="shared" si="1"/>
        <v>73.54</v>
      </c>
      <c r="AK43" s="22">
        <v>2.754</v>
      </c>
      <c r="AL43" s="20"/>
      <c r="AM43" s="23" t="s">
        <v>105</v>
      </c>
    </row>
    <row r="44" ht="15" spans="1:39">
      <c r="A44" s="24">
        <v>41</v>
      </c>
      <c r="B44" s="24" t="s">
        <v>522</v>
      </c>
      <c r="C44" s="25" t="s">
        <v>601</v>
      </c>
      <c r="D44" s="24" t="s">
        <v>602</v>
      </c>
      <c r="E44" s="26">
        <v>71</v>
      </c>
      <c r="F44" s="26">
        <v>60</v>
      </c>
      <c r="G44" s="26">
        <v>70</v>
      </c>
      <c r="H44" s="38">
        <v>73</v>
      </c>
      <c r="I44" s="26" t="s">
        <v>40</v>
      </c>
      <c r="J44" s="39" t="s">
        <v>40</v>
      </c>
      <c r="K44" s="26" t="s">
        <v>40</v>
      </c>
      <c r="L44" s="26" t="s">
        <v>40</v>
      </c>
      <c r="M44" s="26" t="s">
        <v>40</v>
      </c>
      <c r="N44" s="26">
        <v>50</v>
      </c>
      <c r="O44" s="26">
        <v>84</v>
      </c>
      <c r="P44" s="26">
        <v>75</v>
      </c>
      <c r="Q44" s="26">
        <v>85</v>
      </c>
      <c r="R44" s="26">
        <v>86</v>
      </c>
      <c r="S44" s="26">
        <v>65</v>
      </c>
      <c r="T44" s="26">
        <v>71</v>
      </c>
      <c r="U44" s="26">
        <v>66</v>
      </c>
      <c r="V44" s="26">
        <v>66</v>
      </c>
      <c r="W44" s="26">
        <v>96</v>
      </c>
      <c r="X44" s="26">
        <v>73</v>
      </c>
      <c r="Y44" s="26">
        <v>75</v>
      </c>
      <c r="Z44" s="26">
        <v>85</v>
      </c>
      <c r="AA44" s="26">
        <v>98</v>
      </c>
      <c r="AB44" s="26">
        <v>86</v>
      </c>
      <c r="AC44" s="26">
        <v>87</v>
      </c>
      <c r="AD44" s="27">
        <v>86.5</v>
      </c>
      <c r="AE44" s="27">
        <v>35</v>
      </c>
      <c r="AF44" s="40">
        <f>VLOOKUP(D44,[3]Sheet1!$D$4:$AJ$62,29,0)</f>
        <v>74.9714285714286</v>
      </c>
      <c r="AG44" s="27">
        <v>68.1</v>
      </c>
      <c r="AH44" s="27">
        <v>0</v>
      </c>
      <c r="AI44" s="27">
        <v>0</v>
      </c>
      <c r="AJ44" s="28">
        <f t="shared" si="1"/>
        <v>73.185</v>
      </c>
      <c r="AK44" s="29">
        <v>2.49</v>
      </c>
      <c r="AL44" s="27"/>
    </row>
    <row r="45" spans="1:39">
      <c r="A45" s="11">
        <v>42</v>
      </c>
      <c r="B45" s="11" t="s">
        <v>522</v>
      </c>
      <c r="C45" s="12" t="s">
        <v>603</v>
      </c>
      <c r="D45" s="11" t="s">
        <v>604</v>
      </c>
      <c r="E45" s="13">
        <v>78</v>
      </c>
      <c r="F45" s="13">
        <v>83</v>
      </c>
      <c r="G45" s="13">
        <v>60</v>
      </c>
      <c r="H45" s="33">
        <v>63</v>
      </c>
      <c r="I45" s="13" t="s">
        <v>40</v>
      </c>
      <c r="J45" s="34" t="s">
        <v>40</v>
      </c>
      <c r="K45" s="13" t="s">
        <v>40</v>
      </c>
      <c r="L45" s="13" t="s">
        <v>40</v>
      </c>
      <c r="M45" s="13" t="s">
        <v>40</v>
      </c>
      <c r="N45" s="13">
        <v>65</v>
      </c>
      <c r="O45" s="13">
        <v>73</v>
      </c>
      <c r="P45" s="13">
        <v>75</v>
      </c>
      <c r="Q45" s="13">
        <v>85</v>
      </c>
      <c r="R45" s="13">
        <v>86</v>
      </c>
      <c r="S45" s="13">
        <v>65</v>
      </c>
      <c r="T45" s="13">
        <v>73</v>
      </c>
      <c r="U45" s="13">
        <v>69</v>
      </c>
      <c r="V45" s="13">
        <v>63</v>
      </c>
      <c r="W45" s="13">
        <v>88</v>
      </c>
      <c r="X45" s="13">
        <v>75</v>
      </c>
      <c r="Y45" s="13">
        <v>75</v>
      </c>
      <c r="Z45" s="13">
        <v>75</v>
      </c>
      <c r="AA45" s="13">
        <v>98</v>
      </c>
      <c r="AB45" s="13">
        <v>87</v>
      </c>
      <c r="AC45" s="13">
        <v>89</v>
      </c>
      <c r="AD45" s="14">
        <v>88</v>
      </c>
      <c r="AE45" s="14">
        <v>35</v>
      </c>
      <c r="AF45" s="32">
        <f>VLOOKUP(D45,[3]Sheet1!$D$4:$AJ$62,29,0)</f>
        <v>74.3571428571429</v>
      </c>
      <c r="AG45" s="14">
        <v>62.1</v>
      </c>
      <c r="AH45" s="14">
        <v>0</v>
      </c>
      <c r="AI45" s="14">
        <v>0.25</v>
      </c>
      <c r="AJ45" s="15">
        <f t="shared" si="1"/>
        <v>73.005</v>
      </c>
      <c r="AK45" s="16">
        <v>2.43</v>
      </c>
      <c r="AL45" s="14"/>
    </row>
    <row r="46" spans="1:39">
      <c r="A46" s="11">
        <v>43</v>
      </c>
      <c r="B46" s="11" t="s">
        <v>522</v>
      </c>
      <c r="C46" s="12" t="s">
        <v>605</v>
      </c>
      <c r="D46" s="11" t="s">
        <v>606</v>
      </c>
      <c r="E46" s="13">
        <v>89</v>
      </c>
      <c r="F46" s="13">
        <v>81</v>
      </c>
      <c r="G46" s="13">
        <v>65</v>
      </c>
      <c r="H46" s="33">
        <v>72</v>
      </c>
      <c r="I46" s="13" t="str">
        <f>VLOOKUP(D46,[1]sheet1!$A$2:$B$21,2,0)</f>
        <v>60</v>
      </c>
      <c r="J46" s="34" t="str">
        <f>VLOOKUP(D46,[2]sheet1!$A$2:$E$21,2,0)</f>
        <v>72</v>
      </c>
      <c r="K46" s="13" t="str">
        <f>VLOOKUP(D46,[2]sheet1!$A$2:$E$21,3,0)</f>
        <v>73</v>
      </c>
      <c r="L46" s="13" t="str">
        <f>VLOOKUP(D46,[2]sheet1!$A$2:$E$21,4,0)</f>
        <v>86</v>
      </c>
      <c r="M46" s="13" t="str">
        <f>VLOOKUP(D46,[2]sheet1!$A$2:$E$21,5,0)</f>
        <v>73</v>
      </c>
      <c r="N46" s="13" t="s">
        <v>40</v>
      </c>
      <c r="O46" s="13" t="s">
        <v>40</v>
      </c>
      <c r="P46" s="13">
        <v>75</v>
      </c>
      <c r="Q46" s="13">
        <v>85</v>
      </c>
      <c r="R46" s="13">
        <v>89</v>
      </c>
      <c r="S46" s="13">
        <v>65</v>
      </c>
      <c r="T46" s="13">
        <v>69</v>
      </c>
      <c r="U46" s="13">
        <v>77</v>
      </c>
      <c r="V46" s="13">
        <v>69</v>
      </c>
      <c r="W46" s="13" t="s">
        <v>40</v>
      </c>
      <c r="X46" s="13" t="s">
        <v>40</v>
      </c>
      <c r="Y46" s="13">
        <v>85</v>
      </c>
      <c r="Z46" s="13">
        <v>85</v>
      </c>
      <c r="AA46" s="13" t="s">
        <v>40</v>
      </c>
      <c r="AB46" s="13">
        <v>83</v>
      </c>
      <c r="AC46" s="13">
        <v>80</v>
      </c>
      <c r="AD46" s="14">
        <v>81.5</v>
      </c>
      <c r="AE46" s="14">
        <f t="shared" ref="AE46:AE51" si="3">SUM($E$2:$M$2)+SUM($P$2:$V$2)+SUM($Y$2:$Z$2)</f>
        <v>35</v>
      </c>
      <c r="AF46" s="32">
        <f>VLOOKUP(D46,[3]Sheet1!$D$4:$AJ$62,29,0)</f>
        <v>75.5</v>
      </c>
      <c r="AG46" s="14">
        <v>75.4</v>
      </c>
      <c r="AH46" s="14">
        <v>0</v>
      </c>
      <c r="AI46" s="14">
        <v>0</v>
      </c>
      <c r="AJ46" s="15">
        <f t="shared" si="1"/>
        <v>72.92</v>
      </c>
      <c r="AK46" s="16">
        <v>2.746</v>
      </c>
      <c r="AL46" s="14"/>
    </row>
    <row r="47" spans="1:39">
      <c r="A47" s="11">
        <v>44</v>
      </c>
      <c r="B47" s="11" t="s">
        <v>519</v>
      </c>
      <c r="C47" s="12" t="s">
        <v>607</v>
      </c>
      <c r="D47" s="11" t="s">
        <v>608</v>
      </c>
      <c r="E47" s="13">
        <v>82</v>
      </c>
      <c r="F47" s="13">
        <v>87</v>
      </c>
      <c r="G47" s="13">
        <v>39</v>
      </c>
      <c r="H47" s="33">
        <v>75</v>
      </c>
      <c r="I47" s="13" t="s">
        <v>40</v>
      </c>
      <c r="J47" s="34" t="s">
        <v>40</v>
      </c>
      <c r="K47" s="13" t="s">
        <v>40</v>
      </c>
      <c r="L47" s="13" t="s">
        <v>40</v>
      </c>
      <c r="M47" s="13" t="s">
        <v>40</v>
      </c>
      <c r="N47" s="13">
        <v>65</v>
      </c>
      <c r="O47" s="13">
        <v>76</v>
      </c>
      <c r="P47" s="13">
        <v>75</v>
      </c>
      <c r="Q47" s="13">
        <v>75</v>
      </c>
      <c r="R47" s="13">
        <v>86</v>
      </c>
      <c r="S47" s="13">
        <v>65</v>
      </c>
      <c r="T47" s="13">
        <v>72</v>
      </c>
      <c r="U47" s="13">
        <v>70</v>
      </c>
      <c r="V47" s="13">
        <v>70</v>
      </c>
      <c r="W47" s="13">
        <v>90</v>
      </c>
      <c r="X47" s="13">
        <v>72</v>
      </c>
      <c r="Y47" s="13">
        <v>75</v>
      </c>
      <c r="Z47" s="13">
        <v>85</v>
      </c>
      <c r="AA47" s="13">
        <v>97</v>
      </c>
      <c r="AB47" s="13">
        <v>84</v>
      </c>
      <c r="AC47" s="13">
        <v>88</v>
      </c>
      <c r="AD47" s="14">
        <v>86</v>
      </c>
      <c r="AE47" s="14">
        <v>35</v>
      </c>
      <c r="AF47" s="32">
        <f>VLOOKUP(D47,[3]Sheet1!$D$4:$AJ$62,29,0)</f>
        <v>74.0142857142857</v>
      </c>
      <c r="AG47" s="14">
        <v>68.7</v>
      </c>
      <c r="AH47" s="14">
        <v>0</v>
      </c>
      <c r="AI47" s="14">
        <v>0</v>
      </c>
      <c r="AJ47" s="15">
        <f t="shared" si="1"/>
        <v>72.445</v>
      </c>
      <c r="AK47" s="16">
        <v>2.515</v>
      </c>
      <c r="AL47" s="14"/>
    </row>
    <row r="48" spans="1:39">
      <c r="A48" s="11">
        <v>45</v>
      </c>
      <c r="B48" s="11" t="s">
        <v>522</v>
      </c>
      <c r="C48" s="12" t="s">
        <v>609</v>
      </c>
      <c r="D48" s="11" t="s">
        <v>610</v>
      </c>
      <c r="E48" s="13">
        <v>83</v>
      </c>
      <c r="F48" s="13">
        <v>79</v>
      </c>
      <c r="G48" s="13">
        <v>60</v>
      </c>
      <c r="H48" s="13">
        <v>60</v>
      </c>
      <c r="I48" s="26" t="str">
        <f>VLOOKUP(D48,[1]sheet1!$A$2:$B$21,2,0)</f>
        <v>82</v>
      </c>
      <c r="J48" s="13" t="str">
        <f>VLOOKUP(D48,[2]sheet1!$A$2:$E$21,2,0)</f>
        <v>64</v>
      </c>
      <c r="K48" s="13" t="str">
        <f>VLOOKUP(D48,[2]sheet1!$A$2:$E$21,3,0)</f>
        <v>72</v>
      </c>
      <c r="L48" s="13" t="str">
        <f>VLOOKUP(D48,[2]sheet1!$A$2:$E$21,4,0)</f>
        <v>78</v>
      </c>
      <c r="M48" s="13" t="str">
        <f>VLOOKUP(D48,[2]sheet1!$A$2:$E$21,5,0)</f>
        <v>73</v>
      </c>
      <c r="N48" s="13" t="s">
        <v>40</v>
      </c>
      <c r="O48" s="13" t="s">
        <v>40</v>
      </c>
      <c r="P48" s="13">
        <v>85</v>
      </c>
      <c r="Q48" s="13">
        <v>85</v>
      </c>
      <c r="R48" s="13">
        <v>87</v>
      </c>
      <c r="S48" s="13">
        <v>50</v>
      </c>
      <c r="T48" s="13">
        <v>77</v>
      </c>
      <c r="U48" s="13">
        <v>75</v>
      </c>
      <c r="V48" s="13">
        <v>42</v>
      </c>
      <c r="W48" s="13" t="s">
        <v>40</v>
      </c>
      <c r="X48" s="13" t="s">
        <v>40</v>
      </c>
      <c r="Y48" s="13">
        <v>85</v>
      </c>
      <c r="Z48" s="13">
        <v>85</v>
      </c>
      <c r="AA48" s="13" t="s">
        <v>40</v>
      </c>
      <c r="AB48" s="13">
        <v>90</v>
      </c>
      <c r="AC48" s="13">
        <v>85</v>
      </c>
      <c r="AD48" s="14">
        <v>87.5</v>
      </c>
      <c r="AE48" s="14">
        <f t="shared" si="3"/>
        <v>35</v>
      </c>
      <c r="AF48" s="32">
        <f>VLOOKUP(D48,[3]Sheet1!$D$4:$AJ$62,29,0)</f>
        <v>72.3285714285714</v>
      </c>
      <c r="AG48" s="14">
        <v>79.8</v>
      </c>
      <c r="AH48" s="14">
        <v>0</v>
      </c>
      <c r="AI48" s="14">
        <v>0.25</v>
      </c>
      <c r="AJ48" s="15">
        <f t="shared" si="1"/>
        <v>72.37</v>
      </c>
      <c r="AK48" s="16">
        <v>2.465</v>
      </c>
      <c r="AL48" s="14"/>
    </row>
    <row r="49" spans="1:38">
      <c r="A49" s="11">
        <v>46</v>
      </c>
      <c r="B49" s="11" t="s">
        <v>522</v>
      </c>
      <c r="C49" s="12" t="s">
        <v>611</v>
      </c>
      <c r="D49" s="11" t="s">
        <v>612</v>
      </c>
      <c r="E49" s="13">
        <v>70</v>
      </c>
      <c r="F49" s="13">
        <v>74</v>
      </c>
      <c r="G49" s="13">
        <v>50</v>
      </c>
      <c r="H49" s="33">
        <v>60</v>
      </c>
      <c r="I49" s="13" t="s">
        <v>40</v>
      </c>
      <c r="J49" s="34" t="s">
        <v>40</v>
      </c>
      <c r="K49" s="13" t="s">
        <v>40</v>
      </c>
      <c r="L49" s="13" t="s">
        <v>40</v>
      </c>
      <c r="M49" s="13" t="s">
        <v>40</v>
      </c>
      <c r="N49" s="13">
        <v>65</v>
      </c>
      <c r="O49" s="13">
        <v>80</v>
      </c>
      <c r="P49" s="13">
        <v>75</v>
      </c>
      <c r="Q49" s="13">
        <v>85</v>
      </c>
      <c r="R49" s="13">
        <v>84</v>
      </c>
      <c r="S49" s="13">
        <v>65</v>
      </c>
      <c r="T49" s="13">
        <v>73</v>
      </c>
      <c r="U49" s="13">
        <v>74</v>
      </c>
      <c r="V49" s="13">
        <v>61</v>
      </c>
      <c r="W49" s="13">
        <v>91</v>
      </c>
      <c r="X49" s="13">
        <v>77</v>
      </c>
      <c r="Y49" s="13">
        <v>75</v>
      </c>
      <c r="Z49" s="13">
        <v>85</v>
      </c>
      <c r="AA49" s="13">
        <v>99</v>
      </c>
      <c r="AB49" s="13">
        <v>83</v>
      </c>
      <c r="AC49" s="13">
        <v>83</v>
      </c>
      <c r="AD49" s="14">
        <v>83</v>
      </c>
      <c r="AE49" s="14">
        <v>35</v>
      </c>
      <c r="AF49" s="32">
        <f>VLOOKUP(D49,[3]Sheet1!$D$4:$AJ$62,29,0)</f>
        <v>73.4714285714286</v>
      </c>
      <c r="AG49" s="14">
        <v>63</v>
      </c>
      <c r="AH49" s="14">
        <v>0</v>
      </c>
      <c r="AI49" s="14">
        <v>0.15</v>
      </c>
      <c r="AJ49" s="15">
        <f t="shared" si="1"/>
        <v>71.33</v>
      </c>
      <c r="AK49" s="16">
        <v>2.377</v>
      </c>
      <c r="AL49" s="14"/>
    </row>
    <row r="50" spans="1:38">
      <c r="A50" s="11">
        <v>47</v>
      </c>
      <c r="B50" s="11" t="s">
        <v>519</v>
      </c>
      <c r="C50" s="12" t="s">
        <v>613</v>
      </c>
      <c r="D50" s="11" t="s">
        <v>614</v>
      </c>
      <c r="E50" s="13">
        <v>76</v>
      </c>
      <c r="F50" s="13">
        <v>63</v>
      </c>
      <c r="G50" s="13">
        <v>56</v>
      </c>
      <c r="H50" s="13">
        <v>66</v>
      </c>
      <c r="I50" s="26" t="s">
        <v>40</v>
      </c>
      <c r="J50" s="13" t="s">
        <v>40</v>
      </c>
      <c r="K50" s="13" t="s">
        <v>40</v>
      </c>
      <c r="L50" s="13" t="s">
        <v>40</v>
      </c>
      <c r="M50" s="13" t="s">
        <v>40</v>
      </c>
      <c r="N50" s="13">
        <v>50</v>
      </c>
      <c r="O50" s="13">
        <v>79</v>
      </c>
      <c r="P50" s="13">
        <v>75</v>
      </c>
      <c r="Q50" s="13">
        <v>85</v>
      </c>
      <c r="R50" s="13">
        <v>86</v>
      </c>
      <c r="S50" s="13">
        <v>50</v>
      </c>
      <c r="T50" s="13">
        <v>70</v>
      </c>
      <c r="U50" s="13">
        <v>71</v>
      </c>
      <c r="V50" s="13">
        <v>62</v>
      </c>
      <c r="W50" s="13">
        <v>82</v>
      </c>
      <c r="X50" s="13">
        <v>75</v>
      </c>
      <c r="Y50" s="13">
        <v>75</v>
      </c>
      <c r="Z50" s="13">
        <v>85</v>
      </c>
      <c r="AA50" s="13">
        <v>97</v>
      </c>
      <c r="AB50" s="13">
        <v>91</v>
      </c>
      <c r="AC50" s="13">
        <v>88</v>
      </c>
      <c r="AD50" s="14">
        <v>89.5</v>
      </c>
      <c r="AE50" s="14">
        <v>35</v>
      </c>
      <c r="AF50" s="32">
        <f>VLOOKUP(D50,[3]Sheet1!$D$4:$AJ$62,29,0)</f>
        <v>71.7857142857143</v>
      </c>
      <c r="AG50" s="14">
        <v>51.9</v>
      </c>
      <c r="AH50" s="14">
        <v>0</v>
      </c>
      <c r="AI50" s="14">
        <v>0</v>
      </c>
      <c r="AJ50" s="15">
        <f t="shared" si="1"/>
        <v>70.745</v>
      </c>
      <c r="AK50" s="16">
        <v>2.366</v>
      </c>
      <c r="AL50" s="14"/>
    </row>
    <row r="51" spans="1:38">
      <c r="A51" s="11">
        <v>48</v>
      </c>
      <c r="B51" s="11" t="s">
        <v>519</v>
      </c>
      <c r="C51" s="12" t="s">
        <v>615</v>
      </c>
      <c r="D51" s="11" t="s">
        <v>616</v>
      </c>
      <c r="E51" s="13">
        <v>76</v>
      </c>
      <c r="F51" s="13">
        <v>87</v>
      </c>
      <c r="G51" s="13">
        <v>50</v>
      </c>
      <c r="H51" s="33">
        <v>73</v>
      </c>
      <c r="I51" s="13" t="str">
        <f>VLOOKUP(D51,[1]sheet1!$A$2:$B$21,2,0)</f>
        <v>60</v>
      </c>
      <c r="J51" s="34" t="str">
        <f>VLOOKUP(D51,[2]sheet1!$A$2:$E$21,2,0)</f>
        <v>60</v>
      </c>
      <c r="K51" s="13" t="str">
        <f>VLOOKUP(D51,[2]sheet1!$A$2:$E$21,3,0)</f>
        <v>64</v>
      </c>
      <c r="L51" s="13" t="str">
        <f>VLOOKUP(D51,[2]sheet1!$A$2:$E$21,4,0)</f>
        <v>78</v>
      </c>
      <c r="M51" s="13" t="str">
        <f>VLOOKUP(D51,[2]sheet1!$A$2:$E$21,5,0)</f>
        <v>69</v>
      </c>
      <c r="N51" s="13" t="s">
        <v>40</v>
      </c>
      <c r="O51" s="13" t="s">
        <v>40</v>
      </c>
      <c r="P51" s="13">
        <v>75</v>
      </c>
      <c r="Q51" s="13">
        <v>85</v>
      </c>
      <c r="R51" s="13">
        <v>87</v>
      </c>
      <c r="S51" s="13">
        <v>50</v>
      </c>
      <c r="T51" s="13">
        <v>76</v>
      </c>
      <c r="U51" s="13">
        <v>68</v>
      </c>
      <c r="V51" s="13">
        <v>64</v>
      </c>
      <c r="W51" s="13" t="s">
        <v>40</v>
      </c>
      <c r="X51" s="13" t="s">
        <v>40</v>
      </c>
      <c r="Y51" s="13">
        <v>75</v>
      </c>
      <c r="Z51" s="13">
        <v>85</v>
      </c>
      <c r="AA51" s="13" t="s">
        <v>40</v>
      </c>
      <c r="AB51" s="13">
        <v>85</v>
      </c>
      <c r="AC51" s="13">
        <v>89</v>
      </c>
      <c r="AD51" s="14">
        <v>87</v>
      </c>
      <c r="AE51" s="14">
        <f t="shared" si="3"/>
        <v>35</v>
      </c>
      <c r="AF51" s="32">
        <f>VLOOKUP(D51,[3]Sheet1!$D$4:$AJ$62,29,0)</f>
        <v>70.4714285714286</v>
      </c>
      <c r="AG51" s="14">
        <v>70.4</v>
      </c>
      <c r="AH51" s="14">
        <v>0</v>
      </c>
      <c r="AI51" s="14">
        <v>0.25</v>
      </c>
      <c r="AJ51" s="15">
        <f t="shared" si="1"/>
        <v>70.5</v>
      </c>
      <c r="AK51" s="16">
        <v>2.229</v>
      </c>
      <c r="AL51" s="14"/>
    </row>
    <row r="52" spans="1:38">
      <c r="A52" s="11">
        <v>49</v>
      </c>
      <c r="B52" s="11" t="s">
        <v>519</v>
      </c>
      <c r="C52" s="12" t="s">
        <v>617</v>
      </c>
      <c r="D52" s="11" t="s">
        <v>618</v>
      </c>
      <c r="E52" s="13">
        <v>80</v>
      </c>
      <c r="F52" s="13">
        <v>76</v>
      </c>
      <c r="G52" s="13">
        <v>68</v>
      </c>
      <c r="H52" s="33">
        <v>71</v>
      </c>
      <c r="I52" s="13" t="s">
        <v>40</v>
      </c>
      <c r="J52" s="34" t="s">
        <v>40</v>
      </c>
      <c r="K52" s="13" t="s">
        <v>40</v>
      </c>
      <c r="L52" s="13" t="s">
        <v>40</v>
      </c>
      <c r="M52" s="13" t="s">
        <v>40</v>
      </c>
      <c r="N52" s="13">
        <v>65</v>
      </c>
      <c r="O52" s="13">
        <v>78</v>
      </c>
      <c r="P52" s="13">
        <v>75</v>
      </c>
      <c r="Q52" s="13">
        <v>75</v>
      </c>
      <c r="R52" s="13">
        <v>86</v>
      </c>
      <c r="S52" s="13">
        <v>50</v>
      </c>
      <c r="T52" s="13">
        <v>0</v>
      </c>
      <c r="U52" s="13">
        <v>68</v>
      </c>
      <c r="V52" s="13">
        <v>67</v>
      </c>
      <c r="W52" s="13">
        <v>90</v>
      </c>
      <c r="X52" s="13">
        <v>69</v>
      </c>
      <c r="Y52" s="13">
        <v>85</v>
      </c>
      <c r="Z52" s="13">
        <v>75</v>
      </c>
      <c r="AA52" s="13">
        <v>97</v>
      </c>
      <c r="AB52" s="13">
        <v>84</v>
      </c>
      <c r="AC52" s="13">
        <v>88</v>
      </c>
      <c r="AD52" s="14">
        <v>86</v>
      </c>
      <c r="AE52" s="14">
        <v>35</v>
      </c>
      <c r="AF52" s="32">
        <f>VLOOKUP(D52,[3]Sheet1!$D$4:$AJ$62,29,0)</f>
        <v>70.5285714285714</v>
      </c>
      <c r="AG52" s="14">
        <v>62.5</v>
      </c>
      <c r="AH52" s="14">
        <v>0</v>
      </c>
      <c r="AI52" s="14">
        <v>0.15</v>
      </c>
      <c r="AJ52" s="15">
        <f t="shared" si="1"/>
        <v>69.845</v>
      </c>
      <c r="AK52" s="16">
        <v>2.602</v>
      </c>
      <c r="AL52" s="14"/>
    </row>
    <row r="53" spans="1:38">
      <c r="A53" s="11">
        <v>50</v>
      </c>
      <c r="B53" s="11" t="s">
        <v>519</v>
      </c>
      <c r="C53" s="12" t="s">
        <v>619</v>
      </c>
      <c r="D53" s="11" t="s">
        <v>620</v>
      </c>
      <c r="E53" s="13">
        <v>81</v>
      </c>
      <c r="F53" s="13">
        <v>83</v>
      </c>
      <c r="G53" s="13">
        <v>48</v>
      </c>
      <c r="H53" s="13">
        <v>64</v>
      </c>
      <c r="I53" s="26" t="str">
        <f>VLOOKUP(D53,[1]sheet1!$A$2:$B$21,2,0)</f>
        <v>86</v>
      </c>
      <c r="J53" s="13" t="str">
        <f>VLOOKUP(D53,[2]sheet1!$A$2:$E$21,2,0)</f>
        <v>61</v>
      </c>
      <c r="K53" s="13" t="str">
        <f>VLOOKUP(D53,[2]sheet1!$A$2:$E$21,3,0)</f>
        <v>64</v>
      </c>
      <c r="L53" s="13" t="str">
        <f>VLOOKUP(D53,[2]sheet1!$A$2:$E$21,4,0)</f>
        <v>88</v>
      </c>
      <c r="M53" s="13" t="str">
        <f>VLOOKUP(D53,[2]sheet1!$A$2:$E$21,5,0)</f>
        <v>90</v>
      </c>
      <c r="N53" s="13" t="s">
        <v>40</v>
      </c>
      <c r="O53" s="13" t="s">
        <v>40</v>
      </c>
      <c r="P53" s="13">
        <v>75</v>
      </c>
      <c r="Q53" s="13">
        <v>85</v>
      </c>
      <c r="R53" s="13">
        <v>87</v>
      </c>
      <c r="S53" s="13">
        <v>50</v>
      </c>
      <c r="T53" s="13">
        <v>43</v>
      </c>
      <c r="U53" s="13">
        <v>70</v>
      </c>
      <c r="V53" s="13">
        <v>62</v>
      </c>
      <c r="W53" s="13" t="s">
        <v>40</v>
      </c>
      <c r="X53" s="13" t="s">
        <v>40</v>
      </c>
      <c r="Y53" s="13">
        <v>75</v>
      </c>
      <c r="Z53" s="13">
        <v>85</v>
      </c>
      <c r="AA53" s="13" t="s">
        <v>40</v>
      </c>
      <c r="AB53" s="13">
        <v>81</v>
      </c>
      <c r="AC53" s="13">
        <v>80</v>
      </c>
      <c r="AD53" s="14">
        <v>80.5</v>
      </c>
      <c r="AE53" s="14">
        <f t="shared" ref="AE53:AE55" si="4">SUM($E$2:$M$2)+SUM($P$2:$V$2)+SUM($Y$2:$Z$2)</f>
        <v>35</v>
      </c>
      <c r="AF53" s="32">
        <f>VLOOKUP(D53,[3]Sheet1!$D$4:$AJ$62,29,0)</f>
        <v>71.0857142857143</v>
      </c>
      <c r="AG53" s="14">
        <v>68.1</v>
      </c>
      <c r="AH53" s="14">
        <v>0</v>
      </c>
      <c r="AI53" s="14">
        <v>0.15</v>
      </c>
      <c r="AJ53" s="15">
        <f t="shared" si="1"/>
        <v>69.415</v>
      </c>
      <c r="AK53" s="16">
        <v>2.023</v>
      </c>
      <c r="AL53" s="14"/>
    </row>
    <row r="54" spans="1:38">
      <c r="A54" s="11">
        <v>51</v>
      </c>
      <c r="B54" s="11" t="s">
        <v>522</v>
      </c>
      <c r="C54" s="12" t="s">
        <v>621</v>
      </c>
      <c r="D54" s="11" t="s">
        <v>622</v>
      </c>
      <c r="E54" s="13">
        <v>74</v>
      </c>
      <c r="F54" s="13">
        <v>71</v>
      </c>
      <c r="G54" s="13">
        <v>54</v>
      </c>
      <c r="H54" s="13">
        <v>60</v>
      </c>
      <c r="I54" s="26" t="str">
        <f>VLOOKUP(D54,[1]sheet1!$A$2:$B$21,2,0)</f>
        <v>73</v>
      </c>
      <c r="J54" s="13" t="str">
        <f>VLOOKUP(D54,[2]sheet1!$A$2:$E$21,2,0)</f>
        <v>61</v>
      </c>
      <c r="K54" s="13" t="str">
        <f>VLOOKUP(D54,[2]sheet1!$A$2:$E$21,3,0)</f>
        <v>65</v>
      </c>
      <c r="L54" s="13" t="str">
        <f>VLOOKUP(D54,[2]sheet1!$A$2:$E$21,4,0)</f>
        <v>74</v>
      </c>
      <c r="M54" s="13" t="str">
        <f>VLOOKUP(D54,[2]sheet1!$A$2:$E$21,5,0)</f>
        <v>68</v>
      </c>
      <c r="N54" s="13" t="s">
        <v>40</v>
      </c>
      <c r="O54" s="13" t="s">
        <v>40</v>
      </c>
      <c r="P54" s="13">
        <v>75</v>
      </c>
      <c r="Q54" s="13">
        <v>85</v>
      </c>
      <c r="R54" s="13">
        <v>83</v>
      </c>
      <c r="S54" s="13">
        <v>65</v>
      </c>
      <c r="T54" s="13">
        <v>38</v>
      </c>
      <c r="U54" s="13">
        <v>71</v>
      </c>
      <c r="V54" s="13">
        <v>62</v>
      </c>
      <c r="W54" s="13" t="s">
        <v>40</v>
      </c>
      <c r="X54" s="13" t="s">
        <v>40</v>
      </c>
      <c r="Y54" s="13">
        <v>85</v>
      </c>
      <c r="Z54" s="13">
        <v>85</v>
      </c>
      <c r="AA54" s="13" t="s">
        <v>40</v>
      </c>
      <c r="AB54" s="13">
        <v>88</v>
      </c>
      <c r="AC54" s="13">
        <v>84</v>
      </c>
      <c r="AD54" s="14">
        <v>86</v>
      </c>
      <c r="AE54" s="14">
        <f t="shared" si="4"/>
        <v>35</v>
      </c>
      <c r="AF54" s="32">
        <f>VLOOKUP(D54,[3]Sheet1!$D$4:$AJ$62,29,0)</f>
        <v>68.0285714285714</v>
      </c>
      <c r="AG54" s="14">
        <v>68.4</v>
      </c>
      <c r="AH54" s="14">
        <v>0</v>
      </c>
      <c r="AI54" s="14">
        <v>0.75</v>
      </c>
      <c r="AJ54" s="15">
        <f t="shared" si="1"/>
        <v>68.99</v>
      </c>
      <c r="AK54" s="16">
        <v>2.31</v>
      </c>
      <c r="AL54" s="14"/>
    </row>
    <row r="55" spans="1:38">
      <c r="A55" s="11">
        <v>52</v>
      </c>
      <c r="B55" s="11" t="s">
        <v>519</v>
      </c>
      <c r="C55" s="12" t="s">
        <v>623</v>
      </c>
      <c r="D55" s="11" t="s">
        <v>624</v>
      </c>
      <c r="E55" s="13">
        <v>65</v>
      </c>
      <c r="F55" s="13">
        <v>73</v>
      </c>
      <c r="G55" s="13">
        <v>55</v>
      </c>
      <c r="H55" s="13">
        <v>69</v>
      </c>
      <c r="I55" s="26" t="str">
        <f>VLOOKUP(D55,[1]sheet1!$A$2:$B$21,2,0)</f>
        <v>81</v>
      </c>
      <c r="J55" s="13" t="str">
        <f>VLOOKUP(D55,[2]sheet1!$A$2:$E$21,2,0)</f>
        <v>60</v>
      </c>
      <c r="K55" s="13" t="str">
        <f>VLOOKUP(D55,[2]sheet1!$A$2:$E$21,3,0)</f>
        <v>71</v>
      </c>
      <c r="L55" s="13" t="str">
        <f>VLOOKUP(D55,[2]sheet1!$A$2:$E$21,4,0)</f>
        <v>78</v>
      </c>
      <c r="M55" s="13" t="str">
        <f>VLOOKUP(D55,[2]sheet1!$A$2:$E$21,5,0)</f>
        <v>75</v>
      </c>
      <c r="N55" s="13" t="s">
        <v>40</v>
      </c>
      <c r="O55" s="13" t="s">
        <v>40</v>
      </c>
      <c r="P55" s="13">
        <v>75</v>
      </c>
      <c r="Q55" s="13">
        <v>85</v>
      </c>
      <c r="R55" s="13">
        <v>88</v>
      </c>
      <c r="S55" s="13">
        <v>65</v>
      </c>
      <c r="T55" s="13">
        <v>66</v>
      </c>
      <c r="U55" s="13">
        <v>69</v>
      </c>
      <c r="V55" s="13">
        <v>61</v>
      </c>
      <c r="W55" s="13" t="s">
        <v>40</v>
      </c>
      <c r="X55" s="13" t="s">
        <v>40</v>
      </c>
      <c r="Y55" s="13">
        <v>85</v>
      </c>
      <c r="Z55" s="13">
        <v>85</v>
      </c>
      <c r="AA55" s="13" t="s">
        <v>40</v>
      </c>
      <c r="AB55" s="13">
        <v>77</v>
      </c>
      <c r="AC55" s="13">
        <v>79</v>
      </c>
      <c r="AD55" s="14">
        <v>78</v>
      </c>
      <c r="AE55" s="14">
        <f t="shared" si="4"/>
        <v>35</v>
      </c>
      <c r="AF55" s="32">
        <f>VLOOKUP(D55,[3]Sheet1!$D$4:$AJ$62,29,0)</f>
        <v>71.4857142857143</v>
      </c>
      <c r="AG55" s="14">
        <v>60.4</v>
      </c>
      <c r="AH55" s="14">
        <v>0</v>
      </c>
      <c r="AI55" s="14">
        <v>0.25</v>
      </c>
      <c r="AJ55" s="15">
        <f t="shared" si="1"/>
        <v>68.91</v>
      </c>
      <c r="AK55" s="16">
        <v>2.136</v>
      </c>
      <c r="AL55" s="14"/>
    </row>
    <row r="56" spans="1:38">
      <c r="A56" s="11">
        <v>53</v>
      </c>
      <c r="B56" s="11" t="s">
        <v>519</v>
      </c>
      <c r="C56" s="12" t="s">
        <v>625</v>
      </c>
      <c r="D56" s="11" t="s">
        <v>626</v>
      </c>
      <c r="E56" s="13">
        <v>61</v>
      </c>
      <c r="F56" s="13">
        <v>87</v>
      </c>
      <c r="G56" s="13">
        <v>42</v>
      </c>
      <c r="H56" s="33">
        <v>64</v>
      </c>
      <c r="I56" s="13" t="s">
        <v>40</v>
      </c>
      <c r="J56" s="34" t="s">
        <v>40</v>
      </c>
      <c r="K56" s="13" t="s">
        <v>40</v>
      </c>
      <c r="L56" s="13" t="s">
        <v>40</v>
      </c>
      <c r="M56" s="13" t="s">
        <v>40</v>
      </c>
      <c r="N56" s="13">
        <v>50</v>
      </c>
      <c r="O56" s="13">
        <v>78</v>
      </c>
      <c r="P56" s="13">
        <v>75</v>
      </c>
      <c r="Q56" s="13">
        <v>85</v>
      </c>
      <c r="R56" s="13">
        <v>87</v>
      </c>
      <c r="S56" s="13">
        <v>65</v>
      </c>
      <c r="T56" s="13">
        <v>60</v>
      </c>
      <c r="U56" s="13">
        <v>65</v>
      </c>
      <c r="V56" s="13">
        <v>62</v>
      </c>
      <c r="W56" s="13">
        <v>72</v>
      </c>
      <c r="X56" s="13">
        <v>60</v>
      </c>
      <c r="Y56" s="13">
        <v>75</v>
      </c>
      <c r="Z56" s="13">
        <v>85</v>
      </c>
      <c r="AA56" s="13">
        <v>92</v>
      </c>
      <c r="AB56" s="13">
        <v>79</v>
      </c>
      <c r="AC56" s="13">
        <v>77</v>
      </c>
      <c r="AD56" s="14">
        <v>78</v>
      </c>
      <c r="AE56" s="14">
        <v>35</v>
      </c>
      <c r="AF56" s="32">
        <f>VLOOKUP(D56,[3]Sheet1!$D$4:$AJ$62,29,0)</f>
        <v>68.8571428571429</v>
      </c>
      <c r="AG56" s="14">
        <v>81.1</v>
      </c>
      <c r="AH56" s="14">
        <v>0</v>
      </c>
      <c r="AI56" s="14">
        <v>0.75</v>
      </c>
      <c r="AJ56" s="15">
        <f t="shared" si="1"/>
        <v>68.605</v>
      </c>
      <c r="AK56" s="16">
        <v>2.2</v>
      </c>
      <c r="AL56" s="14"/>
    </row>
    <row r="57" spans="1:38">
      <c r="A57" s="11">
        <v>54</v>
      </c>
      <c r="B57" s="11" t="s">
        <v>522</v>
      </c>
      <c r="C57" s="12" t="s">
        <v>627</v>
      </c>
      <c r="D57" s="11" t="s">
        <v>628</v>
      </c>
      <c r="E57" s="13">
        <v>71</v>
      </c>
      <c r="F57" s="13">
        <v>72</v>
      </c>
      <c r="G57" s="13">
        <v>24</v>
      </c>
      <c r="H57" s="13">
        <v>60</v>
      </c>
      <c r="I57" s="43" t="str">
        <f>VLOOKUP(D57,[1]sheet1!$A$2:$B$21,2,0)</f>
        <v>43</v>
      </c>
      <c r="J57" s="13" t="str">
        <f>VLOOKUP(D57,[2]sheet1!$A$2:$E$21,2,0)</f>
        <v>67</v>
      </c>
      <c r="K57" s="13" t="str">
        <f>VLOOKUP(D57,[2]sheet1!$A$2:$E$21,3,0)</f>
        <v>60</v>
      </c>
      <c r="L57" s="13" t="str">
        <f>VLOOKUP(D57,[2]sheet1!$A$2:$E$21,4,0)</f>
        <v>74</v>
      </c>
      <c r="M57" s="13" t="str">
        <f>VLOOKUP(D57,[2]sheet1!$A$2:$E$21,5,0)</f>
        <v>60</v>
      </c>
      <c r="N57" s="13" t="s">
        <v>40</v>
      </c>
      <c r="O57" s="13" t="s">
        <v>40</v>
      </c>
      <c r="P57" s="13">
        <v>65</v>
      </c>
      <c r="Q57" s="13">
        <v>85</v>
      </c>
      <c r="R57" s="13">
        <v>83</v>
      </c>
      <c r="S57" s="13">
        <v>75</v>
      </c>
      <c r="T57" s="13">
        <v>67</v>
      </c>
      <c r="U57" s="13">
        <v>68</v>
      </c>
      <c r="V57" s="13">
        <v>67</v>
      </c>
      <c r="W57" s="13" t="s">
        <v>40</v>
      </c>
      <c r="X57" s="13" t="s">
        <v>40</v>
      </c>
      <c r="Y57" s="13">
        <v>65</v>
      </c>
      <c r="Z57" s="13">
        <v>85</v>
      </c>
      <c r="AA57" s="13" t="s">
        <v>40</v>
      </c>
      <c r="AB57" s="13">
        <v>90</v>
      </c>
      <c r="AC57" s="13">
        <v>86</v>
      </c>
      <c r="AD57" s="14">
        <v>88</v>
      </c>
      <c r="AE57" s="14">
        <f t="shared" ref="AE57:AE62" si="5">SUM($E$2:$M$2)+SUM($P$2:$V$2)+SUM($Y$2:$Z$2)</f>
        <v>35</v>
      </c>
      <c r="AF57" s="32">
        <f>VLOOKUP(D57,[3]Sheet1!$D$4:$AJ$62,29,0)</f>
        <v>64.1857142857143</v>
      </c>
      <c r="AG57" s="14">
        <v>89.8</v>
      </c>
      <c r="AH57" s="14">
        <v>0</v>
      </c>
      <c r="AI57" s="14">
        <v>0.15</v>
      </c>
      <c r="AJ57" s="15">
        <f t="shared" si="1"/>
        <v>67.17</v>
      </c>
      <c r="AK57" s="16">
        <v>1.605</v>
      </c>
      <c r="AL57" s="14"/>
    </row>
    <row r="58" spans="1:38">
      <c r="A58" s="11">
        <v>55</v>
      </c>
      <c r="B58" s="11" t="s">
        <v>519</v>
      </c>
      <c r="C58" s="12" t="s">
        <v>629</v>
      </c>
      <c r="D58" s="11" t="s">
        <v>630</v>
      </c>
      <c r="E58" s="13">
        <v>65</v>
      </c>
      <c r="F58" s="13">
        <v>74</v>
      </c>
      <c r="G58" s="13">
        <v>56</v>
      </c>
      <c r="H58" s="33">
        <v>60</v>
      </c>
      <c r="I58" s="13" t="s">
        <v>40</v>
      </c>
      <c r="J58" s="34" t="s">
        <v>40</v>
      </c>
      <c r="K58" s="13" t="s">
        <v>40</v>
      </c>
      <c r="L58" s="13" t="s">
        <v>40</v>
      </c>
      <c r="M58" s="13" t="s">
        <v>40</v>
      </c>
      <c r="N58" s="13">
        <v>65</v>
      </c>
      <c r="O58" s="13">
        <v>80</v>
      </c>
      <c r="P58" s="13">
        <v>75</v>
      </c>
      <c r="Q58" s="13">
        <v>75</v>
      </c>
      <c r="R58" s="13">
        <v>85</v>
      </c>
      <c r="S58" s="13">
        <v>50</v>
      </c>
      <c r="T58" s="13">
        <v>60</v>
      </c>
      <c r="U58" s="13">
        <v>71</v>
      </c>
      <c r="V58" s="13">
        <v>67</v>
      </c>
      <c r="W58" s="13">
        <v>72</v>
      </c>
      <c r="X58" s="13">
        <v>66</v>
      </c>
      <c r="Y58" s="13">
        <v>75</v>
      </c>
      <c r="Z58" s="13">
        <v>75</v>
      </c>
      <c r="AA58" s="13">
        <v>76</v>
      </c>
      <c r="AB58" s="13">
        <v>81</v>
      </c>
      <c r="AC58" s="13">
        <v>72</v>
      </c>
      <c r="AD58" s="14">
        <v>76.5</v>
      </c>
      <c r="AE58" s="14">
        <v>35</v>
      </c>
      <c r="AF58" s="32">
        <f>VLOOKUP(D58,[3]Sheet1!$D$4:$AJ$62,29,0)</f>
        <v>68.5</v>
      </c>
      <c r="AG58" s="14">
        <v>69.9</v>
      </c>
      <c r="AH58" s="14">
        <v>0</v>
      </c>
      <c r="AI58" s="14">
        <v>0</v>
      </c>
      <c r="AJ58" s="15">
        <f t="shared" si="1"/>
        <v>66.745</v>
      </c>
      <c r="AK58" s="16">
        <v>2.388</v>
      </c>
      <c r="AL58" s="14"/>
    </row>
    <row r="59" spans="1:38">
      <c r="A59" s="11">
        <v>56</v>
      </c>
      <c r="B59" s="11" t="s">
        <v>522</v>
      </c>
      <c r="C59" s="12" t="s">
        <v>631</v>
      </c>
      <c r="D59" s="11" t="s">
        <v>632</v>
      </c>
      <c r="E59" s="13">
        <v>66</v>
      </c>
      <c r="F59" s="13">
        <v>73</v>
      </c>
      <c r="G59" s="13">
        <v>48</v>
      </c>
      <c r="H59" s="13">
        <v>64</v>
      </c>
      <c r="I59" s="26" t="str">
        <f>VLOOKUP(D59,[1]sheet1!$A$2:$B$21,2,0)</f>
        <v>81</v>
      </c>
      <c r="J59" s="13" t="str">
        <f>VLOOKUP(D59,[2]sheet1!$A$2:$E$21,2,0)</f>
        <v>74</v>
      </c>
      <c r="K59" s="13" t="str">
        <f>VLOOKUP(D59,[2]sheet1!$A$2:$E$21,3,0)</f>
        <v>61</v>
      </c>
      <c r="L59" s="13" t="str">
        <f>VLOOKUP(D59,[2]sheet1!$A$2:$E$21,4,0)</f>
        <v>87</v>
      </c>
      <c r="M59" s="13" t="str">
        <f>VLOOKUP(D59,[2]sheet1!$A$2:$E$21,5,0)</f>
        <v>63</v>
      </c>
      <c r="N59" s="13" t="s">
        <v>40</v>
      </c>
      <c r="O59" s="13" t="s">
        <v>40</v>
      </c>
      <c r="P59" s="13">
        <v>75</v>
      </c>
      <c r="Q59" s="13">
        <v>75</v>
      </c>
      <c r="R59" s="13">
        <v>88</v>
      </c>
      <c r="S59" s="13">
        <v>50</v>
      </c>
      <c r="T59" s="13">
        <v>73</v>
      </c>
      <c r="U59" s="13">
        <v>70</v>
      </c>
      <c r="V59" s="13">
        <v>39</v>
      </c>
      <c r="W59" s="13" t="s">
        <v>40</v>
      </c>
      <c r="X59" s="13" t="s">
        <v>40</v>
      </c>
      <c r="Y59" s="13">
        <v>85</v>
      </c>
      <c r="Z59" s="13">
        <v>85</v>
      </c>
      <c r="AA59" s="13" t="s">
        <v>40</v>
      </c>
      <c r="AB59" s="13">
        <v>88</v>
      </c>
      <c r="AC59" s="13">
        <v>89</v>
      </c>
      <c r="AD59" s="14">
        <v>88.5</v>
      </c>
      <c r="AE59" s="14">
        <f t="shared" si="5"/>
        <v>35</v>
      </c>
      <c r="AF59" s="32">
        <f>VLOOKUP(D59,[3]Sheet1!$D$4:$AJ$62,29,0)</f>
        <v>68.5142857142857</v>
      </c>
      <c r="AG59" s="14">
        <v>0</v>
      </c>
      <c r="AH59" s="14">
        <v>0</v>
      </c>
      <c r="AI59" s="14">
        <v>0</v>
      </c>
      <c r="AJ59" s="15">
        <f t="shared" si="1"/>
        <v>65.66</v>
      </c>
      <c r="AK59" s="16">
        <v>2.14</v>
      </c>
      <c r="AL59" s="14"/>
    </row>
    <row r="60" spans="1:38">
      <c r="A60" s="11">
        <v>57</v>
      </c>
      <c r="B60" s="11" t="s">
        <v>519</v>
      </c>
      <c r="C60" s="12" t="s">
        <v>633</v>
      </c>
      <c r="D60" s="11" t="s">
        <v>634</v>
      </c>
      <c r="E60" s="13">
        <v>71</v>
      </c>
      <c r="F60" s="13">
        <v>67</v>
      </c>
      <c r="G60" s="13">
        <v>49</v>
      </c>
      <c r="H60" s="13">
        <v>60</v>
      </c>
      <c r="I60" s="26" t="str">
        <f>VLOOKUP(D60,[1]sheet1!$A$2:$B$21,2,0)</f>
        <v>73</v>
      </c>
      <c r="J60" s="13" t="str">
        <f>VLOOKUP(D60,[2]sheet1!$A$2:$E$21,2,0)</f>
        <v>80</v>
      </c>
      <c r="K60" s="44" t="str">
        <f>VLOOKUP(D60,[2]sheet1!$A$2:$E$21,3,0)</f>
        <v>0</v>
      </c>
      <c r="L60" s="13" t="str">
        <f>VLOOKUP(D60,[2]sheet1!$A$2:$E$21,4,0)</f>
        <v>68</v>
      </c>
      <c r="M60" s="13" t="str">
        <f>VLOOKUP(D60,[2]sheet1!$A$2:$E$21,5,0)</f>
        <v>61</v>
      </c>
      <c r="N60" s="13" t="s">
        <v>40</v>
      </c>
      <c r="O60" s="13" t="s">
        <v>40</v>
      </c>
      <c r="P60" s="13">
        <v>85</v>
      </c>
      <c r="Q60" s="13">
        <v>95</v>
      </c>
      <c r="R60" s="13">
        <v>88</v>
      </c>
      <c r="S60" s="13">
        <v>50</v>
      </c>
      <c r="T60" s="13">
        <v>63</v>
      </c>
      <c r="U60" s="13">
        <v>64</v>
      </c>
      <c r="V60" s="13">
        <v>0</v>
      </c>
      <c r="W60" s="13" t="s">
        <v>40</v>
      </c>
      <c r="X60" s="13" t="s">
        <v>40</v>
      </c>
      <c r="Y60" s="13">
        <v>75</v>
      </c>
      <c r="Z60" s="13">
        <v>85</v>
      </c>
      <c r="AA60" s="13" t="s">
        <v>40</v>
      </c>
      <c r="AB60" s="13">
        <v>86</v>
      </c>
      <c r="AC60" s="13">
        <v>73</v>
      </c>
      <c r="AD60" s="14">
        <v>79.5</v>
      </c>
      <c r="AE60" s="14">
        <f t="shared" si="5"/>
        <v>35</v>
      </c>
      <c r="AF60" s="32">
        <f>VLOOKUP(D60,[3]Sheet1!$D$4:$AJ$62,29,0)</f>
        <v>61.5571428571429</v>
      </c>
      <c r="AG60" s="14">
        <v>31</v>
      </c>
      <c r="AH60" s="14">
        <v>8</v>
      </c>
      <c r="AI60" s="14">
        <v>0</v>
      </c>
      <c r="AJ60" s="15">
        <f t="shared" si="1"/>
        <v>60.94</v>
      </c>
      <c r="AK60" s="16">
        <v>2.742</v>
      </c>
      <c r="AL60" s="14"/>
    </row>
    <row r="61" spans="1:38">
      <c r="A61" s="11">
        <v>58</v>
      </c>
      <c r="B61" s="11" t="s">
        <v>522</v>
      </c>
      <c r="C61" s="12" t="s">
        <v>635</v>
      </c>
      <c r="D61" s="11" t="s">
        <v>636</v>
      </c>
      <c r="E61" s="13">
        <v>69</v>
      </c>
      <c r="F61" s="13">
        <v>64</v>
      </c>
      <c r="G61" s="13">
        <v>41</v>
      </c>
      <c r="H61" s="13">
        <v>60</v>
      </c>
      <c r="I61" s="43" t="str">
        <f>VLOOKUP(D61,[1]sheet1!$A$2:$B$21,2,0)</f>
        <v>5</v>
      </c>
      <c r="J61" s="13" t="str">
        <f>VLOOKUP(D61,[2]sheet1!$A$2:$E$21,2,0)</f>
        <v>60</v>
      </c>
      <c r="K61" s="44" t="str">
        <f>VLOOKUP(D61,[2]sheet1!$A$2:$E$21,3,0)</f>
        <v>34</v>
      </c>
      <c r="L61" s="13" t="str">
        <f>VLOOKUP(D61,[2]sheet1!$A$2:$E$21,4,0)</f>
        <v>60</v>
      </c>
      <c r="M61" s="13" t="str">
        <f>VLOOKUP(D61,[2]sheet1!$A$2:$E$21,5,0)</f>
        <v>60</v>
      </c>
      <c r="N61" s="13" t="s">
        <v>40</v>
      </c>
      <c r="O61" s="13" t="s">
        <v>40</v>
      </c>
      <c r="P61" s="13">
        <v>75</v>
      </c>
      <c r="Q61" s="13">
        <v>65</v>
      </c>
      <c r="R61" s="13">
        <v>17</v>
      </c>
      <c r="S61" s="13">
        <v>50</v>
      </c>
      <c r="T61" s="13">
        <v>27</v>
      </c>
      <c r="U61" s="13">
        <v>61</v>
      </c>
      <c r="V61" s="13">
        <v>68</v>
      </c>
      <c r="W61" s="13" t="s">
        <v>40</v>
      </c>
      <c r="X61" s="13" t="s">
        <v>40</v>
      </c>
      <c r="Y61" s="13">
        <v>75</v>
      </c>
      <c r="Z61" s="13">
        <v>85</v>
      </c>
      <c r="AA61" s="13" t="s">
        <v>40</v>
      </c>
      <c r="AB61" s="13">
        <v>76</v>
      </c>
      <c r="AC61" s="13">
        <v>72</v>
      </c>
      <c r="AD61" s="14">
        <v>74</v>
      </c>
      <c r="AE61" s="14">
        <f t="shared" si="5"/>
        <v>35</v>
      </c>
      <c r="AF61" s="32">
        <f>VLOOKUP(D61,[3]Sheet1!$D$4:$AJ$62,29,0)</f>
        <v>52.5142857142857</v>
      </c>
      <c r="AG61" s="14">
        <v>29.2</v>
      </c>
      <c r="AH61" s="14">
        <v>0</v>
      </c>
      <c r="AI61" s="14">
        <v>0</v>
      </c>
      <c r="AJ61" s="15">
        <f t="shared" si="1"/>
        <v>53.02</v>
      </c>
      <c r="AK61" s="16">
        <v>1.728</v>
      </c>
      <c r="AL61" s="14"/>
    </row>
    <row r="62" spans="1:38">
      <c r="A62" s="11">
        <v>59</v>
      </c>
      <c r="B62" s="11" t="s">
        <v>522</v>
      </c>
      <c r="C62" s="12" t="s">
        <v>637</v>
      </c>
      <c r="D62" s="11" t="s">
        <v>638</v>
      </c>
      <c r="E62" s="13">
        <v>48</v>
      </c>
      <c r="F62" s="13">
        <v>61</v>
      </c>
      <c r="G62" s="13">
        <v>29</v>
      </c>
      <c r="H62" s="13">
        <v>60</v>
      </c>
      <c r="I62" s="43" t="str">
        <f>VLOOKUP(D62,[1]sheet1!$A$2:$B$21,2,0)</f>
        <v>6</v>
      </c>
      <c r="J62" s="13" t="str">
        <f>VLOOKUP(D62,[2]sheet1!$A$2:$E$21,2,0)</f>
        <v>60</v>
      </c>
      <c r="K62" s="13" t="str">
        <f>VLOOKUP(D62,[2]sheet1!$A$2:$E$21,3,0)</f>
        <v>60</v>
      </c>
      <c r="L62" s="13" t="str">
        <f>VLOOKUP(D62,[2]sheet1!$A$2:$E$21,4,0)</f>
        <v>60</v>
      </c>
      <c r="M62" s="44" t="str">
        <f>VLOOKUP(D62,[2]sheet1!$A$2:$E$21,5,0)</f>
        <v>0</v>
      </c>
      <c r="N62" s="13" t="s">
        <v>40</v>
      </c>
      <c r="O62" s="13" t="s">
        <v>40</v>
      </c>
      <c r="P62" s="13">
        <v>65</v>
      </c>
      <c r="Q62" s="13">
        <v>65</v>
      </c>
      <c r="R62" s="13">
        <v>18</v>
      </c>
      <c r="S62" s="13">
        <v>65</v>
      </c>
      <c r="T62" s="13">
        <v>26</v>
      </c>
      <c r="U62" s="13">
        <v>16</v>
      </c>
      <c r="V62" s="13">
        <v>0</v>
      </c>
      <c r="W62" s="13" t="s">
        <v>40</v>
      </c>
      <c r="X62" s="13" t="s">
        <v>40</v>
      </c>
      <c r="Y62" s="13">
        <v>65</v>
      </c>
      <c r="Z62" s="13">
        <v>75</v>
      </c>
      <c r="AA62" s="13" t="s">
        <v>40</v>
      </c>
      <c r="AB62" s="13">
        <v>63</v>
      </c>
      <c r="AC62" s="13">
        <v>63</v>
      </c>
      <c r="AD62" s="14">
        <v>63</v>
      </c>
      <c r="AE62" s="14">
        <f t="shared" si="5"/>
        <v>35</v>
      </c>
      <c r="AF62" s="32">
        <f>VLOOKUP(D62,[3]Sheet1!$D$4:$AJ$62,29,0)</f>
        <v>41.7428571428571</v>
      </c>
      <c r="AG62" s="14">
        <v>43.4</v>
      </c>
      <c r="AH62" s="14">
        <v>0</v>
      </c>
      <c r="AI62" s="14">
        <v>0</v>
      </c>
      <c r="AJ62" s="15">
        <f t="shared" si="1"/>
        <v>43.99</v>
      </c>
      <c r="AK62" s="16">
        <v>1.367</v>
      </c>
      <c r="AL62" s="14"/>
    </row>
  </sheetData>
  <conditionalFormatting sqref="AD4:AD62">
    <cfRule type="cellIs" dxfId="0" priority="14" operator="lessThan">
      <formula>85</formula>
    </cfRule>
  </conditionalFormatting>
  <conditionalFormatting sqref="AG4:AG6">
    <cfRule type="cellIs" dxfId="1" priority="10" operator="lessThan">
      <formula>70</formula>
    </cfRule>
  </conditionalFormatting>
  <conditionalFormatting sqref="AG4:AG18">
    <cfRule type="cellIs" dxfId="2" priority="9" operator="lessThan">
      <formula>65</formula>
    </cfRule>
  </conditionalFormatting>
  <conditionalFormatting sqref="AG4:AG62">
    <cfRule type="cellIs" dxfId="3" priority="8" operator="lessThan">
      <formula>60</formula>
    </cfRule>
  </conditionalFormatting>
  <conditionalFormatting sqref="E4:AC6 I7:M42 I48:M48 I50:M50 I53:M55 I57:M57 I59:M62">
    <cfRule type="cellIs" dxfId="1" priority="13" operator="lessThan">
      <formula>70</formula>
    </cfRule>
  </conditionalFormatting>
  <conditionalFormatting sqref="E4:AC18 I19:M42 I48:M48 I50:M50 I53:M55 I57:M57 I59:M62">
    <cfRule type="cellIs" dxfId="2" priority="12" operator="lessThan">
      <formula>65</formula>
    </cfRule>
  </conditionalFormatting>
  <conditionalFormatting sqref="E4:AC62">
    <cfRule type="cellIs" dxfId="3" priority="11" operator="lessThan">
      <formula>60</formula>
    </cfRule>
  </conditionalFormatting>
  <conditionalFormatting sqref="E4:AA9">
    <cfRule type="cellIs" dxfId="1" priority="3" operator="lessThan">
      <formula>70</formula>
    </cfRule>
  </conditionalFormatting>
  <conditionalFormatting sqref="E4:AA24">
    <cfRule type="cellIs" dxfId="2" priority="2" operator="lessThan">
      <formula>65</formula>
    </cfRule>
  </conditionalFormatting>
  <conditionalFormatting sqref="E4:AA62">
    <cfRule type="cellIs" dxfId="3" priority="1" operator="lessThan">
      <formula>60</formula>
    </cfRule>
  </conditionalFormatting>
  <conditionalFormatting sqref="I4:O9 I12 I20 I22 I34:I35 I39 I42 I48 I50 I53:I55 I57 I59:I62">
    <cfRule type="cellIs" dxfId="1" priority="7" operator="lessThan">
      <formula>70</formula>
    </cfRule>
  </conditionalFormatting>
  <conditionalFormatting sqref="I4:M24 I34:I35 I39 I42 I48 I50 I53:I55 I57 I59:I62">
    <cfRule type="cellIs" dxfId="2" priority="6" operator="lessThan">
      <formula>65</formula>
    </cfRule>
  </conditionalFormatting>
  <conditionalFormatting sqref="I4:M62">
    <cfRule type="cellIs" dxfId="3" priority="5" operator="lessThan">
      <formula>60</formula>
    </cfRule>
    <cfRule type="cellIs" dxfId="3" priority="4" operator="lessThan">
      <formula>60</formula>
    </cfRule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11"/>
  <sheetViews>
    <sheetView tabSelected="1" zoomScale="70" zoomScaleNormal="70" topLeftCell="D76" workbookViewId="0">
      <selection activeCell="AN61" sqref="AN61"/>
    </sheetView>
  </sheetViews>
  <sheetFormatPr defaultColWidth="8.89166666666667" defaultRowHeight="14.25"/>
  <sheetData>
    <row r="1" ht="38.25" spans="1:40">
      <c r="A1" s="1" t="s">
        <v>0</v>
      </c>
      <c r="B1" s="2"/>
      <c r="C1" s="2"/>
      <c r="D1" s="3"/>
      <c r="E1" s="4" t="s">
        <v>366</v>
      </c>
      <c r="F1" s="4" t="s">
        <v>4</v>
      </c>
      <c r="G1" s="4" t="s">
        <v>1</v>
      </c>
      <c r="H1" s="4" t="s">
        <v>639</v>
      </c>
      <c r="I1" s="4" t="s">
        <v>2</v>
      </c>
      <c r="J1" s="4" t="s">
        <v>3</v>
      </c>
      <c r="K1" s="4" t="s">
        <v>640</v>
      </c>
      <c r="L1" s="4" t="s">
        <v>15</v>
      </c>
      <c r="M1" s="4" t="s">
        <v>641</v>
      </c>
      <c r="N1" s="4" t="s">
        <v>177</v>
      </c>
      <c r="O1" s="4" t="s">
        <v>642</v>
      </c>
      <c r="P1" s="4" t="s">
        <v>643</v>
      </c>
      <c r="Q1" s="4" t="s">
        <v>174</v>
      </c>
      <c r="R1" s="4" t="s">
        <v>9</v>
      </c>
      <c r="S1" s="4" t="s">
        <v>169</v>
      </c>
      <c r="T1" s="4" t="s">
        <v>10</v>
      </c>
      <c r="U1" s="4" t="s">
        <v>11</v>
      </c>
      <c r="V1" s="4" t="s">
        <v>644</v>
      </c>
      <c r="W1" s="4" t="s">
        <v>645</v>
      </c>
      <c r="X1" s="4" t="s">
        <v>646</v>
      </c>
      <c r="Y1" s="4" t="s">
        <v>354</v>
      </c>
      <c r="Z1" s="4" t="s">
        <v>647</v>
      </c>
      <c r="AA1" s="4" t="s">
        <v>20</v>
      </c>
      <c r="AB1" s="4" t="s">
        <v>648</v>
      </c>
      <c r="AC1" s="4" t="s">
        <v>21</v>
      </c>
      <c r="AD1" s="4" t="s">
        <v>22</v>
      </c>
      <c r="AE1" s="4" t="s">
        <v>23</v>
      </c>
      <c r="AF1" s="4" t="s">
        <v>24</v>
      </c>
      <c r="AG1" s="4" t="s">
        <v>25</v>
      </c>
      <c r="AH1" s="4" t="s">
        <v>26</v>
      </c>
      <c r="AI1" s="4" t="s">
        <v>27</v>
      </c>
      <c r="AJ1" s="4" t="s">
        <v>28</v>
      </c>
      <c r="AK1" s="4" t="s">
        <v>29</v>
      </c>
      <c r="AL1" s="4" t="s">
        <v>30</v>
      </c>
      <c r="AM1" s="4" t="s">
        <v>31</v>
      </c>
    </row>
    <row r="2" spans="1:40">
      <c r="A2" s="5"/>
      <c r="B2" s="6"/>
      <c r="C2" s="6"/>
      <c r="D2" s="7"/>
      <c r="E2" s="8">
        <v>2.5</v>
      </c>
      <c r="F2" s="8">
        <v>3.5</v>
      </c>
      <c r="G2" s="8">
        <v>2</v>
      </c>
      <c r="H2" s="8">
        <v>2.5</v>
      </c>
      <c r="I2" s="8">
        <v>2.5</v>
      </c>
      <c r="J2" s="8">
        <v>2</v>
      </c>
      <c r="K2" s="8">
        <v>1.5</v>
      </c>
      <c r="L2" s="8">
        <v>2</v>
      </c>
      <c r="M2" s="8">
        <v>1.5</v>
      </c>
      <c r="N2" s="8">
        <v>2</v>
      </c>
      <c r="O2" s="8">
        <v>2</v>
      </c>
      <c r="P2" s="8">
        <v>2.5</v>
      </c>
      <c r="Q2" s="8">
        <v>2</v>
      </c>
      <c r="R2" s="8">
        <v>1</v>
      </c>
      <c r="S2" s="8">
        <v>2.5</v>
      </c>
      <c r="T2" s="8">
        <v>2</v>
      </c>
      <c r="U2" s="8">
        <v>2</v>
      </c>
      <c r="V2" s="8">
        <v>1.5</v>
      </c>
      <c r="W2" s="8">
        <v>2.5</v>
      </c>
      <c r="X2" s="8">
        <v>2</v>
      </c>
      <c r="Y2" s="8">
        <v>2</v>
      </c>
      <c r="Z2" s="8">
        <v>2</v>
      </c>
      <c r="AA2" s="8">
        <v>2</v>
      </c>
      <c r="AB2" s="8">
        <v>1.5</v>
      </c>
      <c r="AC2" s="8">
        <v>0</v>
      </c>
      <c r="AD2" s="8">
        <v>0</v>
      </c>
      <c r="AE2" s="9"/>
      <c r="AF2" s="9"/>
      <c r="AG2" s="9"/>
      <c r="AH2" s="9"/>
      <c r="AI2" s="9"/>
      <c r="AJ2" s="9"/>
      <c r="AK2" s="9"/>
      <c r="AL2" s="9"/>
      <c r="AM2" s="9"/>
    </row>
    <row r="3" spans="1:40">
      <c r="A3" s="8" t="s">
        <v>32</v>
      </c>
      <c r="B3" s="8" t="s">
        <v>33</v>
      </c>
      <c r="C3" s="8" t="s">
        <v>34</v>
      </c>
      <c r="D3" s="8" t="s">
        <v>35</v>
      </c>
      <c r="E3" s="4" t="s">
        <v>36</v>
      </c>
      <c r="F3" s="4" t="s">
        <v>36</v>
      </c>
      <c r="G3" s="4" t="s">
        <v>36</v>
      </c>
      <c r="H3" s="4" t="s">
        <v>36</v>
      </c>
      <c r="I3" s="4" t="s">
        <v>36</v>
      </c>
      <c r="J3" s="4" t="s">
        <v>36</v>
      </c>
      <c r="K3" s="4" t="s">
        <v>36</v>
      </c>
      <c r="L3" s="4" t="s">
        <v>36</v>
      </c>
      <c r="M3" s="4" t="s">
        <v>36</v>
      </c>
      <c r="N3" s="4" t="s">
        <v>36</v>
      </c>
      <c r="O3" s="4" t="s">
        <v>36</v>
      </c>
      <c r="P3" s="4" t="s">
        <v>36</v>
      </c>
      <c r="Q3" s="4" t="s">
        <v>36</v>
      </c>
      <c r="R3" s="4" t="s">
        <v>36</v>
      </c>
      <c r="S3" s="4" t="s">
        <v>36</v>
      </c>
      <c r="T3" s="4" t="s">
        <v>36</v>
      </c>
      <c r="U3" s="4" t="s">
        <v>36</v>
      </c>
      <c r="V3" s="4" t="s">
        <v>36</v>
      </c>
      <c r="W3" s="4" t="s">
        <v>36</v>
      </c>
      <c r="X3" s="4" t="s">
        <v>36</v>
      </c>
      <c r="Y3" s="4" t="s">
        <v>36</v>
      </c>
      <c r="Z3" s="4" t="s">
        <v>36</v>
      </c>
      <c r="AA3" s="4" t="s">
        <v>36</v>
      </c>
      <c r="AB3" s="4" t="s">
        <v>36</v>
      </c>
      <c r="AC3" s="4" t="s">
        <v>36</v>
      </c>
      <c r="AD3" s="4" t="s">
        <v>36</v>
      </c>
      <c r="AE3" s="10"/>
      <c r="AF3" s="10"/>
      <c r="AG3" s="10"/>
      <c r="AH3" s="10"/>
      <c r="AI3" s="10"/>
      <c r="AJ3" s="10"/>
      <c r="AK3" s="10"/>
      <c r="AL3" s="10"/>
      <c r="AM3" s="10"/>
    </row>
    <row r="4" spans="1:40">
      <c r="A4" s="11">
        <v>1</v>
      </c>
      <c r="B4" s="11" t="s">
        <v>649</v>
      </c>
      <c r="C4" s="12" t="s">
        <v>650</v>
      </c>
      <c r="D4" s="11" t="s">
        <v>651</v>
      </c>
      <c r="E4" s="13">
        <v>90</v>
      </c>
      <c r="F4" s="13">
        <v>87</v>
      </c>
      <c r="G4" s="13">
        <v>89</v>
      </c>
      <c r="H4" s="13">
        <v>93</v>
      </c>
      <c r="I4" s="13">
        <v>92</v>
      </c>
      <c r="J4" s="13">
        <v>82</v>
      </c>
      <c r="K4" s="13">
        <v>88</v>
      </c>
      <c r="L4" s="13">
        <v>90</v>
      </c>
      <c r="M4" s="13">
        <v>91</v>
      </c>
      <c r="N4" s="13">
        <v>85</v>
      </c>
      <c r="O4" s="13">
        <v>73</v>
      </c>
      <c r="P4" s="13" t="s">
        <v>40</v>
      </c>
      <c r="Q4" s="13">
        <v>85</v>
      </c>
      <c r="R4" s="13">
        <v>85</v>
      </c>
      <c r="S4" s="13">
        <v>89</v>
      </c>
      <c r="T4" s="13">
        <v>88</v>
      </c>
      <c r="U4" s="13">
        <v>95</v>
      </c>
      <c r="V4" s="13">
        <v>84</v>
      </c>
      <c r="W4" s="13">
        <v>79</v>
      </c>
      <c r="X4" s="13">
        <v>89</v>
      </c>
      <c r="Y4" s="13" t="s">
        <v>40</v>
      </c>
      <c r="Z4" s="13" t="s">
        <v>40</v>
      </c>
      <c r="AA4" s="13">
        <v>95</v>
      </c>
      <c r="AB4" s="13" t="s">
        <v>40</v>
      </c>
      <c r="AC4" s="13">
        <v>100</v>
      </c>
      <c r="AD4" s="13">
        <v>100</v>
      </c>
      <c r="AE4" s="14">
        <v>100</v>
      </c>
      <c r="AF4" s="14">
        <f t="shared" ref="AF4:AF8" si="0">SUM($E$2:$O$2)+SUM($Q$2:$X$2)+SUM($AA$2)</f>
        <v>41.5</v>
      </c>
      <c r="AG4" s="15">
        <f t="shared" ref="AG4:AG8" si="1">($E$2*E4+$F$2*F4+$G$2*G4+$H$2*H4+$I$2*I4+$J$2*J4+$K$2*K4+$L$2*L4+$M$2*M4+$N$2*N4+$O$2*O4+$Q$2*Q4+$R$2*R4+$S$2*S4+$T$2*T4+$U$2*U4+$V$2*V4+$W$2*W4+$X$2*X4+$AA$2*AA4)/$AF$4</f>
        <v>87.5542168674699</v>
      </c>
      <c r="AH4" s="14">
        <v>79.9</v>
      </c>
      <c r="AI4" s="14">
        <v>0</v>
      </c>
      <c r="AJ4" s="14">
        <v>5</v>
      </c>
      <c r="AK4" s="15">
        <f t="shared" ref="AK4:AK67" si="2">AG4*0.7+AE4*0.2+AH4*0.05+AI4*0.05+AJ4</f>
        <v>90.2829518072289</v>
      </c>
      <c r="AL4" s="16">
        <v>3.599</v>
      </c>
      <c r="AM4" s="14" t="s">
        <v>652</v>
      </c>
    </row>
    <row r="5" spans="1:40">
      <c r="A5" s="11">
        <v>2</v>
      </c>
      <c r="B5" s="11" t="s">
        <v>653</v>
      </c>
      <c r="C5" s="12" t="s">
        <v>654</v>
      </c>
      <c r="D5" s="11" t="s">
        <v>530</v>
      </c>
      <c r="E5" s="13">
        <v>88</v>
      </c>
      <c r="F5" s="13">
        <v>85</v>
      </c>
      <c r="G5" s="13">
        <v>93</v>
      </c>
      <c r="H5" s="13">
        <v>98</v>
      </c>
      <c r="I5" s="13">
        <v>90</v>
      </c>
      <c r="J5" s="13">
        <v>86</v>
      </c>
      <c r="K5" s="13">
        <v>93</v>
      </c>
      <c r="L5" s="13">
        <v>90</v>
      </c>
      <c r="M5" s="13">
        <v>75</v>
      </c>
      <c r="N5" s="13">
        <v>85</v>
      </c>
      <c r="O5" s="13">
        <v>81</v>
      </c>
      <c r="P5" s="13" t="s">
        <v>40</v>
      </c>
      <c r="Q5" s="13">
        <v>95</v>
      </c>
      <c r="R5" s="13">
        <v>95</v>
      </c>
      <c r="S5" s="13">
        <v>84</v>
      </c>
      <c r="T5" s="13">
        <v>87</v>
      </c>
      <c r="U5" s="13">
        <v>95</v>
      </c>
      <c r="V5" s="13" t="s">
        <v>40</v>
      </c>
      <c r="W5" s="13">
        <v>78</v>
      </c>
      <c r="X5" s="13">
        <v>93</v>
      </c>
      <c r="Y5" s="13" t="s">
        <v>40</v>
      </c>
      <c r="Z5" s="13" t="s">
        <v>40</v>
      </c>
      <c r="AA5" s="13">
        <v>85</v>
      </c>
      <c r="AB5" s="13" t="str">
        <f>VLOOKUP(D5,[4]sheet1!$A$2:$B$43,2,0)</f>
        <v>95</v>
      </c>
      <c r="AC5" s="13">
        <v>100</v>
      </c>
      <c r="AD5" s="13">
        <v>93</v>
      </c>
      <c r="AE5" s="14">
        <v>96.5</v>
      </c>
      <c r="AF5" s="14">
        <f t="shared" ref="AF5:AF10" si="3">SUM($E$2:$O$2)+SUM($Q$2:$X$2)+SUM($AA$2)+$AB$2</f>
        <v>43</v>
      </c>
      <c r="AG5" s="15">
        <f t="shared" ref="AG5:AG10" si="4">($E$2*E5+$F$2*F5+$G$2*G5+$H$2*H5+$I$2*I5+$J$2*J5+$K$2*K5+$L$2*L5+$M$2*M5+$N$2*N5+$O$2*O5+$Q$2*Q5+$R$2*R5+$S$2*S5+$T$2*T5+$U$2*U5+$W$2*W5+$X$2*X5+$AA$2*AA5+$AB$2*AB5)/$AF$6</f>
        <v>88.2409638554217</v>
      </c>
      <c r="AH5" s="14">
        <v>86.5</v>
      </c>
      <c r="AI5" s="14">
        <v>0</v>
      </c>
      <c r="AJ5" s="14">
        <v>3.5</v>
      </c>
      <c r="AK5" s="15">
        <f t="shared" si="2"/>
        <v>88.8936746987952</v>
      </c>
      <c r="AL5" s="16">
        <v>3.585</v>
      </c>
      <c r="AM5" s="14" t="s">
        <v>652</v>
      </c>
    </row>
    <row r="6" spans="1:40">
      <c r="A6" s="11">
        <v>3</v>
      </c>
      <c r="B6" s="11" t="s">
        <v>649</v>
      </c>
      <c r="C6" s="12" t="s">
        <v>655</v>
      </c>
      <c r="D6" s="11" t="s">
        <v>656</v>
      </c>
      <c r="E6" s="13">
        <v>88</v>
      </c>
      <c r="F6" s="13">
        <v>82</v>
      </c>
      <c r="G6" s="13">
        <v>93</v>
      </c>
      <c r="H6" s="13">
        <v>94</v>
      </c>
      <c r="I6" s="13">
        <v>93</v>
      </c>
      <c r="J6" s="13">
        <v>90</v>
      </c>
      <c r="K6" s="13">
        <v>89</v>
      </c>
      <c r="L6" s="13">
        <v>85</v>
      </c>
      <c r="M6" s="13">
        <v>80</v>
      </c>
      <c r="N6" s="13">
        <v>95</v>
      </c>
      <c r="O6" s="13">
        <v>79</v>
      </c>
      <c r="P6" s="13" t="s">
        <v>40</v>
      </c>
      <c r="Q6" s="13">
        <v>95</v>
      </c>
      <c r="R6" s="13">
        <v>95</v>
      </c>
      <c r="S6" s="13">
        <v>88</v>
      </c>
      <c r="T6" s="13">
        <v>94</v>
      </c>
      <c r="U6" s="13">
        <v>95</v>
      </c>
      <c r="V6" s="13">
        <v>88</v>
      </c>
      <c r="W6" s="13">
        <v>73</v>
      </c>
      <c r="X6" s="13">
        <v>96</v>
      </c>
      <c r="Y6" s="13" t="s">
        <v>40</v>
      </c>
      <c r="Z6" s="13" t="s">
        <v>40</v>
      </c>
      <c r="AA6" s="13">
        <v>95</v>
      </c>
      <c r="AB6" s="13" t="s">
        <v>40</v>
      </c>
      <c r="AC6" s="13">
        <v>97</v>
      </c>
      <c r="AD6" s="13">
        <v>98</v>
      </c>
      <c r="AE6" s="14">
        <v>97.5</v>
      </c>
      <c r="AF6" s="14">
        <f t="shared" si="0"/>
        <v>41.5</v>
      </c>
      <c r="AG6" s="15">
        <f t="shared" si="1"/>
        <v>88.9518072289157</v>
      </c>
      <c r="AH6" s="14">
        <v>96.6</v>
      </c>
      <c r="AI6" s="14">
        <v>0</v>
      </c>
      <c r="AJ6" s="14">
        <v>1.45</v>
      </c>
      <c r="AK6" s="15">
        <f t="shared" si="2"/>
        <v>88.046265060241</v>
      </c>
      <c r="AL6" s="16">
        <v>3.754</v>
      </c>
      <c r="AM6" s="14" t="s">
        <v>657</v>
      </c>
    </row>
    <row r="7" spans="1:40">
      <c r="A7" s="11">
        <v>4</v>
      </c>
      <c r="B7" s="11" t="s">
        <v>649</v>
      </c>
      <c r="C7" s="12" t="s">
        <v>658</v>
      </c>
      <c r="D7" s="11" t="s">
        <v>659</v>
      </c>
      <c r="E7" s="13">
        <v>81</v>
      </c>
      <c r="F7" s="13">
        <v>88</v>
      </c>
      <c r="G7" s="13">
        <v>92</v>
      </c>
      <c r="H7" s="13">
        <v>95</v>
      </c>
      <c r="I7" s="13">
        <v>89</v>
      </c>
      <c r="J7" s="13">
        <v>91</v>
      </c>
      <c r="K7" s="13">
        <v>89</v>
      </c>
      <c r="L7" s="13">
        <v>81</v>
      </c>
      <c r="M7" s="13">
        <v>80</v>
      </c>
      <c r="N7" s="13">
        <v>75</v>
      </c>
      <c r="O7" s="13">
        <v>80</v>
      </c>
      <c r="P7" s="13" t="s">
        <v>40</v>
      </c>
      <c r="Q7" s="13">
        <v>95</v>
      </c>
      <c r="R7" s="13">
        <v>95</v>
      </c>
      <c r="S7" s="13">
        <v>82</v>
      </c>
      <c r="T7" s="13">
        <v>89</v>
      </c>
      <c r="U7" s="13">
        <v>95</v>
      </c>
      <c r="V7" s="13">
        <v>93</v>
      </c>
      <c r="W7" s="13">
        <v>85</v>
      </c>
      <c r="X7" s="13">
        <v>91</v>
      </c>
      <c r="Y7" s="13" t="s">
        <v>40</v>
      </c>
      <c r="Z7" s="13" t="s">
        <v>40</v>
      </c>
      <c r="AA7" s="13">
        <v>95</v>
      </c>
      <c r="AB7" s="13" t="s">
        <v>40</v>
      </c>
      <c r="AC7" s="13">
        <v>91</v>
      </c>
      <c r="AD7" s="13">
        <v>98</v>
      </c>
      <c r="AE7" s="14">
        <v>94.5</v>
      </c>
      <c r="AF7" s="14">
        <f t="shared" si="0"/>
        <v>41.5</v>
      </c>
      <c r="AG7" s="15">
        <f t="shared" si="1"/>
        <v>87.8072289156626</v>
      </c>
      <c r="AH7" s="14">
        <v>65.3</v>
      </c>
      <c r="AI7" s="14">
        <v>0</v>
      </c>
      <c r="AJ7" s="14">
        <v>1.2</v>
      </c>
      <c r="AK7" s="15">
        <f t="shared" si="2"/>
        <v>84.8300602409639</v>
      </c>
      <c r="AL7" s="16">
        <v>3.458</v>
      </c>
      <c r="AM7" s="14" t="s">
        <v>657</v>
      </c>
    </row>
    <row r="8" ht="15" spans="1:40">
      <c r="A8" s="17">
        <v>5</v>
      </c>
      <c r="B8" s="17" t="s">
        <v>649</v>
      </c>
      <c r="C8" s="18" t="s">
        <v>660</v>
      </c>
      <c r="D8" s="17" t="s">
        <v>661</v>
      </c>
      <c r="E8" s="19">
        <v>78</v>
      </c>
      <c r="F8" s="19">
        <v>84</v>
      </c>
      <c r="G8" s="19">
        <v>91</v>
      </c>
      <c r="H8" s="19">
        <v>88</v>
      </c>
      <c r="I8" s="19">
        <v>80</v>
      </c>
      <c r="J8" s="19">
        <v>88</v>
      </c>
      <c r="K8" s="19">
        <v>84</v>
      </c>
      <c r="L8" s="19">
        <v>91</v>
      </c>
      <c r="M8" s="19">
        <v>88</v>
      </c>
      <c r="N8" s="19">
        <v>85</v>
      </c>
      <c r="O8" s="19">
        <v>74</v>
      </c>
      <c r="P8" s="19" t="s">
        <v>40</v>
      </c>
      <c r="Q8" s="19">
        <v>85</v>
      </c>
      <c r="R8" s="19">
        <v>85</v>
      </c>
      <c r="S8" s="19">
        <v>74</v>
      </c>
      <c r="T8" s="19">
        <v>87</v>
      </c>
      <c r="U8" s="19">
        <v>85</v>
      </c>
      <c r="V8" s="19">
        <v>93</v>
      </c>
      <c r="W8" s="19">
        <v>72</v>
      </c>
      <c r="X8" s="19">
        <v>78</v>
      </c>
      <c r="Y8" s="19" t="s">
        <v>40</v>
      </c>
      <c r="Z8" s="19" t="s">
        <v>40</v>
      </c>
      <c r="AA8" s="19">
        <v>75</v>
      </c>
      <c r="AB8" s="19" t="s">
        <v>40</v>
      </c>
      <c r="AC8" s="19">
        <v>100</v>
      </c>
      <c r="AD8" s="19">
        <v>99</v>
      </c>
      <c r="AE8" s="20">
        <v>99.5</v>
      </c>
      <c r="AF8" s="20">
        <f t="shared" si="0"/>
        <v>41.5</v>
      </c>
      <c r="AG8" s="21">
        <f t="shared" si="1"/>
        <v>82.7590361445783</v>
      </c>
      <c r="AH8" s="20">
        <v>76.9</v>
      </c>
      <c r="AI8" s="20">
        <v>0</v>
      </c>
      <c r="AJ8" s="20">
        <v>1.85</v>
      </c>
      <c r="AK8" s="21">
        <f t="shared" si="2"/>
        <v>83.5263253012048</v>
      </c>
      <c r="AL8" s="22">
        <v>3.085</v>
      </c>
      <c r="AM8" s="20" t="s">
        <v>657</v>
      </c>
      <c r="AN8" s="23" t="s">
        <v>49</v>
      </c>
    </row>
    <row r="9" ht="15" spans="1:40">
      <c r="A9" s="24">
        <v>6</v>
      </c>
      <c r="B9" s="24" t="s">
        <v>653</v>
      </c>
      <c r="C9" s="25" t="s">
        <v>662</v>
      </c>
      <c r="D9" s="24" t="s">
        <v>663</v>
      </c>
      <c r="E9" s="26">
        <v>64</v>
      </c>
      <c r="F9" s="26">
        <v>68</v>
      </c>
      <c r="G9" s="26">
        <v>87</v>
      </c>
      <c r="H9" s="26">
        <v>93</v>
      </c>
      <c r="I9" s="26">
        <v>73</v>
      </c>
      <c r="J9" s="26">
        <v>77</v>
      </c>
      <c r="K9" s="26">
        <v>95</v>
      </c>
      <c r="L9" s="26">
        <v>88</v>
      </c>
      <c r="M9" s="26">
        <v>87</v>
      </c>
      <c r="N9" s="26">
        <v>85</v>
      </c>
      <c r="O9" s="26">
        <v>66</v>
      </c>
      <c r="P9" s="26" t="s">
        <v>40</v>
      </c>
      <c r="Q9" s="26">
        <v>85</v>
      </c>
      <c r="R9" s="26">
        <v>85</v>
      </c>
      <c r="S9" s="26">
        <v>77</v>
      </c>
      <c r="T9" s="26">
        <v>86</v>
      </c>
      <c r="U9" s="26">
        <v>85</v>
      </c>
      <c r="V9" s="26" t="s">
        <v>40</v>
      </c>
      <c r="W9" s="26">
        <v>74</v>
      </c>
      <c r="X9" s="26">
        <v>87</v>
      </c>
      <c r="Y9" s="26" t="s">
        <v>40</v>
      </c>
      <c r="Z9" s="26" t="s">
        <v>40</v>
      </c>
      <c r="AA9" s="26">
        <v>75</v>
      </c>
      <c r="AB9" s="13" t="str">
        <f>VLOOKUP(D9,[4]sheet1!$A$2:$B$43,2,0)</f>
        <v>93</v>
      </c>
      <c r="AC9" s="26">
        <v>100</v>
      </c>
      <c r="AD9" s="26">
        <v>94</v>
      </c>
      <c r="AE9" s="27">
        <v>97</v>
      </c>
      <c r="AF9" s="27">
        <f t="shared" si="3"/>
        <v>43</v>
      </c>
      <c r="AG9" s="28">
        <f t="shared" si="4"/>
        <v>80.2409638554217</v>
      </c>
      <c r="AH9" s="27">
        <v>60.4</v>
      </c>
      <c r="AI9" s="27">
        <v>0</v>
      </c>
      <c r="AJ9" s="27">
        <v>4.8</v>
      </c>
      <c r="AK9" s="28">
        <f t="shared" si="2"/>
        <v>83.3886746987952</v>
      </c>
      <c r="AL9" s="29">
        <v>2.873</v>
      </c>
      <c r="AM9" s="27" t="s">
        <v>664</v>
      </c>
    </row>
    <row r="10" spans="1:40">
      <c r="A10" s="11">
        <v>7</v>
      </c>
      <c r="B10" s="11" t="s">
        <v>653</v>
      </c>
      <c r="C10" s="12" t="s">
        <v>665</v>
      </c>
      <c r="D10" s="11" t="s">
        <v>666</v>
      </c>
      <c r="E10" s="13">
        <v>84</v>
      </c>
      <c r="F10" s="13">
        <v>89</v>
      </c>
      <c r="G10" s="13">
        <v>94</v>
      </c>
      <c r="H10" s="13">
        <v>92</v>
      </c>
      <c r="I10" s="13">
        <v>93</v>
      </c>
      <c r="J10" s="13">
        <v>87</v>
      </c>
      <c r="K10" s="13">
        <v>93</v>
      </c>
      <c r="L10" s="13">
        <v>96</v>
      </c>
      <c r="M10" s="13">
        <v>92</v>
      </c>
      <c r="N10" s="13">
        <v>85</v>
      </c>
      <c r="O10" s="13">
        <v>76</v>
      </c>
      <c r="P10" s="13" t="s">
        <v>40</v>
      </c>
      <c r="Q10" s="13">
        <v>95</v>
      </c>
      <c r="R10" s="13">
        <v>95</v>
      </c>
      <c r="S10" s="13">
        <v>85</v>
      </c>
      <c r="T10" s="13">
        <v>85</v>
      </c>
      <c r="U10" s="13">
        <v>85</v>
      </c>
      <c r="V10" s="13" t="s">
        <v>40</v>
      </c>
      <c r="W10" s="13">
        <v>73</v>
      </c>
      <c r="X10" s="13">
        <v>88</v>
      </c>
      <c r="Y10" s="13" t="s">
        <v>40</v>
      </c>
      <c r="Z10" s="13" t="s">
        <v>40</v>
      </c>
      <c r="AA10" s="13">
        <v>85</v>
      </c>
      <c r="AB10" s="13" t="str">
        <f>VLOOKUP(D10,[4]sheet1!$A$2:$B$43,2,0)</f>
        <v>89</v>
      </c>
      <c r="AC10" s="13">
        <v>90</v>
      </c>
      <c r="AD10" s="13">
        <v>87</v>
      </c>
      <c r="AE10" s="14">
        <v>88.5</v>
      </c>
      <c r="AF10" s="14">
        <f t="shared" si="3"/>
        <v>43</v>
      </c>
      <c r="AG10" s="15">
        <f t="shared" si="4"/>
        <v>87.6385542168675</v>
      </c>
      <c r="AH10" s="14">
        <v>65.4</v>
      </c>
      <c r="AI10" s="14">
        <v>0</v>
      </c>
      <c r="AJ10" s="14">
        <v>0.75</v>
      </c>
      <c r="AK10" s="15">
        <f t="shared" si="2"/>
        <v>83.0669879518072</v>
      </c>
      <c r="AL10" s="16">
        <v>3.516</v>
      </c>
      <c r="AM10" s="14" t="s">
        <v>657</v>
      </c>
    </row>
    <row r="11" spans="1:40">
      <c r="A11" s="11">
        <v>8</v>
      </c>
      <c r="B11" s="11" t="s">
        <v>649</v>
      </c>
      <c r="C11" s="12" t="s">
        <v>667</v>
      </c>
      <c r="D11" s="11" t="s">
        <v>668</v>
      </c>
      <c r="E11" s="13">
        <v>79</v>
      </c>
      <c r="F11" s="13">
        <v>84</v>
      </c>
      <c r="G11" s="13">
        <v>85</v>
      </c>
      <c r="H11" s="13">
        <v>93</v>
      </c>
      <c r="I11" s="13">
        <v>96</v>
      </c>
      <c r="J11" s="13">
        <v>81</v>
      </c>
      <c r="K11" s="13">
        <v>87</v>
      </c>
      <c r="L11" s="13">
        <v>82</v>
      </c>
      <c r="M11" s="13">
        <v>92</v>
      </c>
      <c r="N11" s="13">
        <v>85</v>
      </c>
      <c r="O11" s="13">
        <v>73</v>
      </c>
      <c r="P11" s="13" t="s">
        <v>40</v>
      </c>
      <c r="Q11" s="13">
        <v>95</v>
      </c>
      <c r="R11" s="13">
        <v>85</v>
      </c>
      <c r="S11" s="13">
        <v>81</v>
      </c>
      <c r="T11" s="13">
        <v>85</v>
      </c>
      <c r="U11" s="13">
        <v>85</v>
      </c>
      <c r="V11" s="13">
        <v>93</v>
      </c>
      <c r="W11" s="13">
        <v>93</v>
      </c>
      <c r="X11" s="13">
        <v>79</v>
      </c>
      <c r="Y11" s="13" t="s">
        <v>40</v>
      </c>
      <c r="Z11" s="13" t="s">
        <v>40</v>
      </c>
      <c r="AA11" s="13">
        <v>95</v>
      </c>
      <c r="AB11" s="13" t="s">
        <v>40</v>
      </c>
      <c r="AC11" s="13">
        <v>92</v>
      </c>
      <c r="AD11" s="13">
        <v>92</v>
      </c>
      <c r="AE11" s="14">
        <v>92</v>
      </c>
      <c r="AF11" s="14">
        <f t="shared" ref="AF11:AF15" si="5">SUM($E$2:$O$2)+SUM($Q$2:$X$2)+SUM($AA$2)</f>
        <v>41.5</v>
      </c>
      <c r="AG11" s="15">
        <f t="shared" ref="AG11:AG15" si="6">($E$2*E11+$F$2*F11+$G$2*G11+$H$2*H11+$I$2*I11+$J$2*J11+$K$2*K11+$L$2*L11+$M$2*M11+$N$2*N11+$O$2*O11+$Q$2*Q11+$R$2*R11+$S$2*S11+$T$2*T11+$U$2*U11+$V$2*V11+$W$2*W11+$X$2*X11+$AA$2*AA11)/$AF$4</f>
        <v>86.3132530120482</v>
      </c>
      <c r="AH11" s="14">
        <v>69.2</v>
      </c>
      <c r="AI11" s="14">
        <v>0</v>
      </c>
      <c r="AJ11" s="14">
        <v>0.3</v>
      </c>
      <c r="AK11" s="15">
        <f t="shared" si="2"/>
        <v>82.5792771084337</v>
      </c>
      <c r="AL11" s="16">
        <v>3.478</v>
      </c>
      <c r="AM11" s="14" t="s">
        <v>657</v>
      </c>
    </row>
    <row r="12" spans="1:40">
      <c r="A12" s="11">
        <v>9</v>
      </c>
      <c r="B12" s="11" t="s">
        <v>649</v>
      </c>
      <c r="C12" s="12" t="s">
        <v>669</v>
      </c>
      <c r="D12" s="11" t="s">
        <v>670</v>
      </c>
      <c r="E12" s="13">
        <v>59</v>
      </c>
      <c r="F12" s="13">
        <v>65</v>
      </c>
      <c r="G12" s="13">
        <v>88</v>
      </c>
      <c r="H12" s="13">
        <v>79</v>
      </c>
      <c r="I12" s="13">
        <v>70</v>
      </c>
      <c r="J12" s="13">
        <v>68</v>
      </c>
      <c r="K12" s="13">
        <v>87</v>
      </c>
      <c r="L12" s="13">
        <v>73</v>
      </c>
      <c r="M12" s="13">
        <v>91</v>
      </c>
      <c r="N12" s="13">
        <v>95</v>
      </c>
      <c r="O12" s="13">
        <v>64</v>
      </c>
      <c r="P12" s="13" t="s">
        <v>40</v>
      </c>
      <c r="Q12" s="13">
        <v>85</v>
      </c>
      <c r="R12" s="13">
        <v>75</v>
      </c>
      <c r="S12" s="13">
        <v>66</v>
      </c>
      <c r="T12" s="13">
        <v>87</v>
      </c>
      <c r="U12" s="13">
        <v>85</v>
      </c>
      <c r="V12" s="13" t="s">
        <v>40</v>
      </c>
      <c r="W12" s="13">
        <v>73</v>
      </c>
      <c r="X12" s="13">
        <v>79</v>
      </c>
      <c r="Y12" s="13" t="s">
        <v>40</v>
      </c>
      <c r="Z12" s="13" t="s">
        <v>40</v>
      </c>
      <c r="AA12" s="13">
        <v>85</v>
      </c>
      <c r="AB12" s="13" t="str">
        <f>VLOOKUP(D12,[4]sheet1!$A$2:$B$43,2,0)</f>
        <v>82</v>
      </c>
      <c r="AC12" s="13">
        <v>100</v>
      </c>
      <c r="AD12" s="13">
        <v>90</v>
      </c>
      <c r="AE12" s="14">
        <v>95</v>
      </c>
      <c r="AF12" s="14">
        <f t="shared" ref="AF12:AF17" si="7">SUM($E$2:$O$2)+SUM($Q$2:$X$2)+SUM($AA$2)+$AB$2</f>
        <v>43</v>
      </c>
      <c r="AG12" s="15">
        <f t="shared" ref="AG12:AG17" si="8">($E$2*E12+$F$2*F12+$G$2*G12+$H$2*H12+$I$2*I12+$J$2*J12+$K$2*K12+$L$2*L12+$M$2*M12+$N$2*N12+$O$2*O12+$Q$2*Q12+$R$2*R12+$S$2*S12+$T$2*T12+$U$2*U12+$W$2*W12+$X$2*X12+$AA$2*AA12+$AB$2*AB12)/$AF$6</f>
        <v>76.578313253012</v>
      </c>
      <c r="AH12" s="14">
        <v>67.2</v>
      </c>
      <c r="AI12" s="14">
        <v>0</v>
      </c>
      <c r="AJ12" s="14">
        <v>5</v>
      </c>
      <c r="AK12" s="15">
        <f t="shared" si="2"/>
        <v>80.9648192771084</v>
      </c>
      <c r="AL12" s="16">
        <v>2.584</v>
      </c>
      <c r="AM12" s="14"/>
    </row>
    <row r="13" spans="1:40">
      <c r="A13" s="11">
        <v>10</v>
      </c>
      <c r="B13" s="11" t="s">
        <v>649</v>
      </c>
      <c r="C13" s="12" t="s">
        <v>671</v>
      </c>
      <c r="D13" s="11" t="s">
        <v>672</v>
      </c>
      <c r="E13" s="13">
        <v>79</v>
      </c>
      <c r="F13" s="13">
        <v>81</v>
      </c>
      <c r="G13" s="13">
        <v>92</v>
      </c>
      <c r="H13" s="13">
        <v>76</v>
      </c>
      <c r="I13" s="13">
        <v>76</v>
      </c>
      <c r="J13" s="13">
        <v>84</v>
      </c>
      <c r="K13" s="13">
        <v>81</v>
      </c>
      <c r="L13" s="13">
        <v>92</v>
      </c>
      <c r="M13" s="13">
        <v>87</v>
      </c>
      <c r="N13" s="13">
        <v>95</v>
      </c>
      <c r="O13" s="13">
        <v>71</v>
      </c>
      <c r="P13" s="13" t="s">
        <v>40</v>
      </c>
      <c r="Q13" s="13">
        <v>95</v>
      </c>
      <c r="R13" s="13">
        <v>95</v>
      </c>
      <c r="S13" s="13">
        <v>87</v>
      </c>
      <c r="T13" s="13">
        <v>86</v>
      </c>
      <c r="U13" s="13">
        <v>95</v>
      </c>
      <c r="V13" s="13">
        <v>88</v>
      </c>
      <c r="W13" s="13">
        <v>69</v>
      </c>
      <c r="X13" s="13">
        <v>92</v>
      </c>
      <c r="Y13" s="13" t="s">
        <v>40</v>
      </c>
      <c r="Z13" s="13" t="s">
        <v>40</v>
      </c>
      <c r="AA13" s="13">
        <v>95</v>
      </c>
      <c r="AB13" s="13" t="s">
        <v>40</v>
      </c>
      <c r="AC13" s="13">
        <v>90</v>
      </c>
      <c r="AD13" s="13">
        <v>89</v>
      </c>
      <c r="AE13" s="14">
        <v>89.5</v>
      </c>
      <c r="AF13" s="14">
        <f t="shared" si="5"/>
        <v>41.5</v>
      </c>
      <c r="AG13" s="15">
        <f t="shared" si="6"/>
        <v>84.9156626506024</v>
      </c>
      <c r="AH13" s="14">
        <v>60.3</v>
      </c>
      <c r="AI13" s="14">
        <v>0</v>
      </c>
      <c r="AJ13" s="14">
        <v>0</v>
      </c>
      <c r="AK13" s="15">
        <f t="shared" si="2"/>
        <v>80.3559638554217</v>
      </c>
      <c r="AL13" s="16">
        <v>3.238</v>
      </c>
      <c r="AM13" s="14" t="s">
        <v>664</v>
      </c>
    </row>
    <row r="14" spans="1:40">
      <c r="A14" s="11">
        <v>11</v>
      </c>
      <c r="B14" s="11" t="s">
        <v>653</v>
      </c>
      <c r="C14" s="12" t="s">
        <v>673</v>
      </c>
      <c r="D14" s="11" t="s">
        <v>674</v>
      </c>
      <c r="E14" s="13">
        <v>86</v>
      </c>
      <c r="F14" s="13">
        <v>77</v>
      </c>
      <c r="G14" s="13">
        <v>89</v>
      </c>
      <c r="H14" s="13">
        <v>93</v>
      </c>
      <c r="I14" s="13">
        <v>91</v>
      </c>
      <c r="J14" s="13">
        <v>84</v>
      </c>
      <c r="K14" s="13">
        <v>91</v>
      </c>
      <c r="L14" s="13">
        <v>93</v>
      </c>
      <c r="M14" s="13">
        <v>84</v>
      </c>
      <c r="N14" s="13">
        <v>75</v>
      </c>
      <c r="O14" s="13">
        <v>88</v>
      </c>
      <c r="P14" s="13" t="s">
        <v>40</v>
      </c>
      <c r="Q14" s="13">
        <v>85</v>
      </c>
      <c r="R14" s="13">
        <v>95</v>
      </c>
      <c r="S14" s="13">
        <v>79</v>
      </c>
      <c r="T14" s="13">
        <v>84</v>
      </c>
      <c r="U14" s="13">
        <v>85</v>
      </c>
      <c r="V14" s="13">
        <v>88</v>
      </c>
      <c r="W14" s="13">
        <v>74</v>
      </c>
      <c r="X14" s="13">
        <v>87</v>
      </c>
      <c r="Y14" s="13" t="s">
        <v>40</v>
      </c>
      <c r="Z14" s="13" t="s">
        <v>40</v>
      </c>
      <c r="AA14" s="13">
        <v>75</v>
      </c>
      <c r="AB14" s="13" t="s">
        <v>40</v>
      </c>
      <c r="AC14" s="13">
        <v>88</v>
      </c>
      <c r="AD14" s="13">
        <v>86</v>
      </c>
      <c r="AE14" s="14">
        <v>87</v>
      </c>
      <c r="AF14" s="14">
        <f t="shared" si="5"/>
        <v>41.5</v>
      </c>
      <c r="AG14" s="15">
        <f t="shared" si="6"/>
        <v>84.4939759036145</v>
      </c>
      <c r="AH14" s="14">
        <v>72.9</v>
      </c>
      <c r="AI14" s="14">
        <v>0</v>
      </c>
      <c r="AJ14" s="14">
        <v>0</v>
      </c>
      <c r="AK14" s="15">
        <f t="shared" si="2"/>
        <v>80.1907831325301</v>
      </c>
      <c r="AL14" s="16">
        <v>3.549</v>
      </c>
      <c r="AM14" s="14" t="s">
        <v>657</v>
      </c>
    </row>
    <row r="15" spans="1:40">
      <c r="A15" s="11">
        <v>12</v>
      </c>
      <c r="B15" s="11" t="s">
        <v>649</v>
      </c>
      <c r="C15" s="12" t="s">
        <v>675</v>
      </c>
      <c r="D15" s="11" t="s">
        <v>676</v>
      </c>
      <c r="E15" s="13">
        <v>72</v>
      </c>
      <c r="F15" s="13">
        <v>68</v>
      </c>
      <c r="G15" s="13">
        <v>85</v>
      </c>
      <c r="H15" s="13">
        <v>93</v>
      </c>
      <c r="I15" s="13">
        <v>67</v>
      </c>
      <c r="J15" s="13">
        <v>80</v>
      </c>
      <c r="K15" s="13">
        <v>83</v>
      </c>
      <c r="L15" s="13">
        <v>88</v>
      </c>
      <c r="M15" s="13">
        <v>84</v>
      </c>
      <c r="N15" s="13">
        <v>85</v>
      </c>
      <c r="O15" s="13">
        <v>60</v>
      </c>
      <c r="P15" s="13" t="s">
        <v>40</v>
      </c>
      <c r="Q15" s="13">
        <v>85</v>
      </c>
      <c r="R15" s="13">
        <v>85</v>
      </c>
      <c r="S15" s="13">
        <v>72</v>
      </c>
      <c r="T15" s="13">
        <v>84</v>
      </c>
      <c r="U15" s="13">
        <v>85</v>
      </c>
      <c r="V15" s="13">
        <v>88</v>
      </c>
      <c r="W15" s="13">
        <v>67</v>
      </c>
      <c r="X15" s="13">
        <v>73</v>
      </c>
      <c r="Y15" s="13" t="s">
        <v>40</v>
      </c>
      <c r="Z15" s="13" t="s">
        <v>40</v>
      </c>
      <c r="AA15" s="13">
        <v>85</v>
      </c>
      <c r="AB15" s="13" t="s">
        <v>40</v>
      </c>
      <c r="AC15" s="13">
        <v>100</v>
      </c>
      <c r="AD15" s="13">
        <v>93</v>
      </c>
      <c r="AE15" s="14">
        <v>96.5</v>
      </c>
      <c r="AF15" s="14">
        <f t="shared" si="5"/>
        <v>41.5</v>
      </c>
      <c r="AG15" s="15">
        <f t="shared" si="6"/>
        <v>78.3855421686747</v>
      </c>
      <c r="AH15" s="14">
        <v>72.6</v>
      </c>
      <c r="AI15" s="14">
        <v>0</v>
      </c>
      <c r="AJ15" s="14">
        <v>2.15</v>
      </c>
      <c r="AK15" s="15">
        <f t="shared" si="2"/>
        <v>79.9498795180723</v>
      </c>
      <c r="AL15" s="16">
        <v>2.685</v>
      </c>
      <c r="AM15" s="14" t="s">
        <v>664</v>
      </c>
    </row>
    <row r="16" spans="1:40">
      <c r="A16" s="11">
        <v>13</v>
      </c>
      <c r="B16" s="11" t="s">
        <v>653</v>
      </c>
      <c r="C16" s="12" t="s">
        <v>677</v>
      </c>
      <c r="D16" s="11" t="s">
        <v>678</v>
      </c>
      <c r="E16" s="13">
        <v>81</v>
      </c>
      <c r="F16" s="13">
        <v>79</v>
      </c>
      <c r="G16" s="13">
        <v>93</v>
      </c>
      <c r="H16" s="13">
        <v>89</v>
      </c>
      <c r="I16" s="13">
        <v>90</v>
      </c>
      <c r="J16" s="13">
        <v>83</v>
      </c>
      <c r="K16" s="13">
        <v>93</v>
      </c>
      <c r="L16" s="13">
        <v>85</v>
      </c>
      <c r="M16" s="13">
        <v>82</v>
      </c>
      <c r="N16" s="13">
        <v>85</v>
      </c>
      <c r="O16" s="13">
        <v>73</v>
      </c>
      <c r="P16" s="13" t="s">
        <v>40</v>
      </c>
      <c r="Q16" s="13">
        <v>85</v>
      </c>
      <c r="R16" s="13">
        <v>95</v>
      </c>
      <c r="S16" s="13">
        <v>83</v>
      </c>
      <c r="T16" s="13">
        <v>84</v>
      </c>
      <c r="U16" s="13">
        <v>95</v>
      </c>
      <c r="V16" s="13" t="s">
        <v>40</v>
      </c>
      <c r="W16" s="13">
        <v>65</v>
      </c>
      <c r="X16" s="13">
        <v>82</v>
      </c>
      <c r="Y16" s="13" t="s">
        <v>40</v>
      </c>
      <c r="Z16" s="13" t="s">
        <v>40</v>
      </c>
      <c r="AA16" s="13">
        <v>75</v>
      </c>
      <c r="AB16" s="13" t="str">
        <f>VLOOKUP(D16,[4]sheet1!$A$2:$B$43,2,0)</f>
        <v>91</v>
      </c>
      <c r="AC16" s="13">
        <v>88</v>
      </c>
      <c r="AD16" s="13">
        <v>87</v>
      </c>
      <c r="AE16" s="14">
        <v>87.5</v>
      </c>
      <c r="AF16" s="14">
        <f t="shared" si="7"/>
        <v>43</v>
      </c>
      <c r="AG16" s="15">
        <f t="shared" si="8"/>
        <v>83.6265060240964</v>
      </c>
      <c r="AH16" s="14">
        <v>74</v>
      </c>
      <c r="AI16" s="14">
        <v>2</v>
      </c>
      <c r="AJ16" s="14">
        <v>0</v>
      </c>
      <c r="AK16" s="15">
        <f t="shared" si="2"/>
        <v>79.8385542168675</v>
      </c>
      <c r="AL16" s="16">
        <v>2.992</v>
      </c>
      <c r="AM16" s="14" t="s">
        <v>657</v>
      </c>
    </row>
    <row r="17" spans="1:40">
      <c r="A17" s="11">
        <v>14</v>
      </c>
      <c r="B17" s="11" t="s">
        <v>653</v>
      </c>
      <c r="C17" s="12" t="s">
        <v>679</v>
      </c>
      <c r="D17" s="11" t="s">
        <v>680</v>
      </c>
      <c r="E17" s="13">
        <v>85</v>
      </c>
      <c r="F17" s="13">
        <v>66</v>
      </c>
      <c r="G17" s="13">
        <v>93</v>
      </c>
      <c r="H17" s="13">
        <v>88</v>
      </c>
      <c r="I17" s="13">
        <v>93</v>
      </c>
      <c r="J17" s="13">
        <v>81</v>
      </c>
      <c r="K17" s="13">
        <v>91</v>
      </c>
      <c r="L17" s="13">
        <v>87</v>
      </c>
      <c r="M17" s="13">
        <v>86</v>
      </c>
      <c r="N17" s="13">
        <v>85</v>
      </c>
      <c r="O17" s="13">
        <v>71</v>
      </c>
      <c r="P17" s="13" t="s">
        <v>40</v>
      </c>
      <c r="Q17" s="13">
        <v>95</v>
      </c>
      <c r="R17" s="13">
        <v>95</v>
      </c>
      <c r="S17" s="13">
        <v>76</v>
      </c>
      <c r="T17" s="13">
        <v>84</v>
      </c>
      <c r="U17" s="13">
        <v>85</v>
      </c>
      <c r="V17" s="13" t="s">
        <v>40</v>
      </c>
      <c r="W17" s="13">
        <v>81</v>
      </c>
      <c r="X17" s="13">
        <v>75</v>
      </c>
      <c r="Y17" s="13" t="s">
        <v>40</v>
      </c>
      <c r="Z17" s="13" t="s">
        <v>40</v>
      </c>
      <c r="AA17" s="13">
        <v>75</v>
      </c>
      <c r="AB17" s="13" t="str">
        <f>VLOOKUP(D17,[4]sheet1!$A$2:$B$43,2,0)</f>
        <v>97</v>
      </c>
      <c r="AC17" s="13">
        <v>88</v>
      </c>
      <c r="AD17" s="13">
        <v>88</v>
      </c>
      <c r="AE17" s="14">
        <v>88</v>
      </c>
      <c r="AF17" s="14">
        <f t="shared" si="7"/>
        <v>43</v>
      </c>
      <c r="AG17" s="15">
        <f t="shared" si="8"/>
        <v>83.289156626506</v>
      </c>
      <c r="AH17" s="14">
        <v>77.4</v>
      </c>
      <c r="AI17" s="14">
        <v>0</v>
      </c>
      <c r="AJ17" s="14">
        <v>0</v>
      </c>
      <c r="AK17" s="15">
        <f t="shared" si="2"/>
        <v>79.7724096385542</v>
      </c>
      <c r="AL17" s="16">
        <v>2.824</v>
      </c>
      <c r="AM17" s="14" t="s">
        <v>657</v>
      </c>
    </row>
    <row r="18" spans="1:40">
      <c r="A18" s="11">
        <v>15</v>
      </c>
      <c r="B18" s="11" t="s">
        <v>653</v>
      </c>
      <c r="C18" s="12" t="s">
        <v>681</v>
      </c>
      <c r="D18" s="11" t="s">
        <v>682</v>
      </c>
      <c r="E18" s="13">
        <v>76</v>
      </c>
      <c r="F18" s="13">
        <v>69</v>
      </c>
      <c r="G18" s="13">
        <v>89</v>
      </c>
      <c r="H18" s="13">
        <v>78</v>
      </c>
      <c r="I18" s="13">
        <v>80</v>
      </c>
      <c r="J18" s="13">
        <v>90</v>
      </c>
      <c r="K18" s="13">
        <v>89</v>
      </c>
      <c r="L18" s="13">
        <v>96</v>
      </c>
      <c r="M18" s="13">
        <v>91</v>
      </c>
      <c r="N18" s="13">
        <v>75</v>
      </c>
      <c r="O18" s="13">
        <v>66</v>
      </c>
      <c r="P18" s="13" t="s">
        <v>40</v>
      </c>
      <c r="Q18" s="13">
        <v>85</v>
      </c>
      <c r="R18" s="13">
        <v>95</v>
      </c>
      <c r="S18" s="13">
        <v>75</v>
      </c>
      <c r="T18" s="13">
        <v>80</v>
      </c>
      <c r="U18" s="13">
        <v>85</v>
      </c>
      <c r="V18" s="13">
        <v>88</v>
      </c>
      <c r="W18" s="13">
        <v>65</v>
      </c>
      <c r="X18" s="13">
        <v>84</v>
      </c>
      <c r="Y18" s="13" t="s">
        <v>40</v>
      </c>
      <c r="Z18" s="13" t="s">
        <v>40</v>
      </c>
      <c r="AA18" s="13">
        <v>75</v>
      </c>
      <c r="AB18" s="13" t="s">
        <v>40</v>
      </c>
      <c r="AC18" s="13">
        <v>92</v>
      </c>
      <c r="AD18" s="13">
        <v>90</v>
      </c>
      <c r="AE18" s="14">
        <v>91</v>
      </c>
      <c r="AF18" s="14">
        <f>SUM($E$2:$O$2)+SUM($Q$2:$X$2)+SUM($AA$2)</f>
        <v>41.5</v>
      </c>
      <c r="AG18" s="15">
        <f>($E$2*E18+$F$2*F18+$G$2*G18+$H$2*H18+$I$2*I18+$J$2*J18+$K$2*K18+$L$2*L18+$M$2*M18+$N$2*N18+$O$2*O18+$Q$2*Q18+$R$2*R18+$S$2*S18+$T$2*T18+$U$2*U18+$V$2*V18+$W$2*W18+$X$2*X18+$AA$2*AA18)/$AF$4</f>
        <v>80.0843373493976</v>
      </c>
      <c r="AH18" s="14">
        <v>89.6</v>
      </c>
      <c r="AI18" s="14">
        <v>0</v>
      </c>
      <c r="AJ18" s="14">
        <v>0.5</v>
      </c>
      <c r="AK18" s="15">
        <f t="shared" si="2"/>
        <v>79.2390361445783</v>
      </c>
      <c r="AL18" s="16">
        <v>2.837</v>
      </c>
      <c r="AM18" s="14" t="s">
        <v>657</v>
      </c>
    </row>
    <row r="19" spans="1:40">
      <c r="A19" s="11">
        <v>16</v>
      </c>
      <c r="B19" s="11" t="s">
        <v>653</v>
      </c>
      <c r="C19" s="12" t="s">
        <v>683</v>
      </c>
      <c r="D19" s="11" t="s">
        <v>684</v>
      </c>
      <c r="E19" s="13">
        <v>81</v>
      </c>
      <c r="F19" s="13">
        <v>74</v>
      </c>
      <c r="G19" s="13">
        <v>86</v>
      </c>
      <c r="H19" s="13">
        <v>76</v>
      </c>
      <c r="I19" s="13">
        <v>75</v>
      </c>
      <c r="J19" s="13">
        <v>86</v>
      </c>
      <c r="K19" s="13">
        <v>93</v>
      </c>
      <c r="L19" s="13">
        <v>84</v>
      </c>
      <c r="M19" s="13">
        <v>87</v>
      </c>
      <c r="N19" s="13">
        <v>85</v>
      </c>
      <c r="O19" s="13">
        <v>65</v>
      </c>
      <c r="P19" s="13" t="s">
        <v>40</v>
      </c>
      <c r="Q19" s="13">
        <v>85</v>
      </c>
      <c r="R19" s="13">
        <v>85</v>
      </c>
      <c r="S19" s="13">
        <v>79</v>
      </c>
      <c r="T19" s="13">
        <v>86</v>
      </c>
      <c r="U19" s="13">
        <v>95</v>
      </c>
      <c r="V19" s="13" t="s">
        <v>40</v>
      </c>
      <c r="W19" s="13">
        <v>65</v>
      </c>
      <c r="X19" s="13">
        <v>82</v>
      </c>
      <c r="Y19" s="13" t="s">
        <v>40</v>
      </c>
      <c r="Z19" s="13" t="s">
        <v>40</v>
      </c>
      <c r="AA19" s="13">
        <v>85</v>
      </c>
      <c r="AB19" s="13" t="str">
        <f>VLOOKUP(D19,[4]sheet1!$A$2:$B$43,2,0)</f>
        <v>93</v>
      </c>
      <c r="AC19" s="13">
        <v>95</v>
      </c>
      <c r="AD19" s="13">
        <v>90</v>
      </c>
      <c r="AE19" s="14">
        <v>92.5</v>
      </c>
      <c r="AF19" s="14">
        <f t="shared" ref="AF19:AF23" si="9">SUM($E$2:$O$2)+SUM($Q$2:$X$2)+SUM($AA$2)+$AB$2</f>
        <v>43</v>
      </c>
      <c r="AG19" s="15">
        <f t="shared" ref="AG19:AG23" si="10">($E$2*E19+$F$2*F19+$G$2*G19+$H$2*H19+$I$2*I19+$J$2*J19+$K$2*K19+$L$2*L19+$M$2*M19+$N$2*N19+$O$2*O19+$Q$2*Q19+$R$2*R19+$S$2*S19+$T$2*T19+$U$2*U19+$W$2*W19+$X$2*X19+$AA$2*AA19+$AB$2*AB19)/$AF$6</f>
        <v>81.2409638554217</v>
      </c>
      <c r="AH19" s="14">
        <v>73.9</v>
      </c>
      <c r="AI19" s="14">
        <v>0</v>
      </c>
      <c r="AJ19" s="14">
        <v>0</v>
      </c>
      <c r="AK19" s="15">
        <f t="shared" si="2"/>
        <v>79.0636746987952</v>
      </c>
      <c r="AL19" s="16">
        <v>2.855</v>
      </c>
      <c r="AM19" s="14" t="s">
        <v>657</v>
      </c>
    </row>
    <row r="20" spans="1:40">
      <c r="A20" s="11">
        <v>17</v>
      </c>
      <c r="B20" s="11" t="s">
        <v>649</v>
      </c>
      <c r="C20" s="12" t="s">
        <v>685</v>
      </c>
      <c r="D20" s="11" t="s">
        <v>686</v>
      </c>
      <c r="E20" s="13">
        <v>80</v>
      </c>
      <c r="F20" s="13">
        <v>68</v>
      </c>
      <c r="G20" s="13">
        <v>92</v>
      </c>
      <c r="H20" s="13">
        <v>76</v>
      </c>
      <c r="I20" s="13">
        <v>88</v>
      </c>
      <c r="J20" s="13">
        <v>73</v>
      </c>
      <c r="K20" s="13">
        <v>87</v>
      </c>
      <c r="L20" s="13">
        <v>87</v>
      </c>
      <c r="M20" s="13">
        <v>79</v>
      </c>
      <c r="N20" s="13">
        <v>75</v>
      </c>
      <c r="O20" s="13">
        <v>70</v>
      </c>
      <c r="P20" s="13" t="s">
        <v>40</v>
      </c>
      <c r="Q20" s="13">
        <v>95</v>
      </c>
      <c r="R20" s="13">
        <v>85</v>
      </c>
      <c r="S20" s="13">
        <v>81</v>
      </c>
      <c r="T20" s="13">
        <v>83</v>
      </c>
      <c r="U20" s="13">
        <v>85</v>
      </c>
      <c r="V20" s="13">
        <v>88</v>
      </c>
      <c r="W20" s="13">
        <v>79</v>
      </c>
      <c r="X20" s="13">
        <v>87</v>
      </c>
      <c r="Y20" s="13" t="s">
        <v>40</v>
      </c>
      <c r="Z20" s="13" t="s">
        <v>40</v>
      </c>
      <c r="AA20" s="13">
        <v>85</v>
      </c>
      <c r="AB20" s="13" t="s">
        <v>40</v>
      </c>
      <c r="AC20" s="13">
        <v>92</v>
      </c>
      <c r="AD20" s="13">
        <v>94</v>
      </c>
      <c r="AE20" s="14">
        <v>93</v>
      </c>
      <c r="AF20" s="14">
        <f>SUM($E$2:$O$2)+SUM($Q$2:$X$2)+SUM($AA$2)</f>
        <v>41.5</v>
      </c>
      <c r="AG20" s="15">
        <f>($E$2*E20+$F$2*F20+$G$2*G20+$H$2*H20+$I$2*I20+$J$2*J20+$K$2*K20+$L$2*L20+$M$2*M20+$N$2*N20+$O$2*O20+$Q$2*Q20+$R$2*R20+$S$2*S20+$T$2*T20+$U$2*U20+$V$2*V20+$W$2*W20+$X$2*X20+$AA$2*AA20)/$AF$4</f>
        <v>81.3975903614458</v>
      </c>
      <c r="AH20" s="14">
        <v>64.4</v>
      </c>
      <c r="AI20" s="14">
        <v>0</v>
      </c>
      <c r="AJ20" s="14">
        <v>0.15</v>
      </c>
      <c r="AK20" s="15">
        <f t="shared" si="2"/>
        <v>78.948313253012</v>
      </c>
      <c r="AL20" s="16">
        <v>3.117</v>
      </c>
      <c r="AM20" s="14" t="s">
        <v>664</v>
      </c>
    </row>
    <row r="21" spans="1:40">
      <c r="A21" s="11">
        <v>18</v>
      </c>
      <c r="B21" s="11" t="s">
        <v>649</v>
      </c>
      <c r="C21" s="12" t="s">
        <v>687</v>
      </c>
      <c r="D21" s="11" t="s">
        <v>688</v>
      </c>
      <c r="E21" s="13">
        <v>83</v>
      </c>
      <c r="F21" s="13">
        <v>77</v>
      </c>
      <c r="G21" s="13">
        <v>89</v>
      </c>
      <c r="H21" s="13">
        <v>84</v>
      </c>
      <c r="I21" s="13">
        <v>77</v>
      </c>
      <c r="J21" s="13">
        <v>79</v>
      </c>
      <c r="K21" s="13">
        <v>88</v>
      </c>
      <c r="L21" s="13">
        <v>89</v>
      </c>
      <c r="M21" s="13">
        <v>87</v>
      </c>
      <c r="N21" s="13">
        <v>85</v>
      </c>
      <c r="O21" s="13">
        <v>72</v>
      </c>
      <c r="P21" s="13" t="s">
        <v>40</v>
      </c>
      <c r="Q21" s="13">
        <v>85</v>
      </c>
      <c r="R21" s="13">
        <v>85</v>
      </c>
      <c r="S21" s="13">
        <v>78</v>
      </c>
      <c r="T21" s="13">
        <v>79</v>
      </c>
      <c r="U21" s="13">
        <v>85</v>
      </c>
      <c r="V21" s="13" t="s">
        <v>40</v>
      </c>
      <c r="W21" s="13">
        <v>72</v>
      </c>
      <c r="X21" s="13">
        <v>84</v>
      </c>
      <c r="Y21" s="13" t="s">
        <v>40</v>
      </c>
      <c r="Z21" s="13" t="s">
        <v>40</v>
      </c>
      <c r="AA21" s="13">
        <v>85</v>
      </c>
      <c r="AB21" s="13" t="str">
        <f>VLOOKUP(D21,[4]sheet1!$A$2:$B$43,2,0)</f>
        <v>82</v>
      </c>
      <c r="AC21" s="13">
        <v>90</v>
      </c>
      <c r="AD21" s="13" t="s">
        <v>40</v>
      </c>
      <c r="AE21" s="14">
        <v>90</v>
      </c>
      <c r="AF21" s="14">
        <f t="shared" si="9"/>
        <v>43</v>
      </c>
      <c r="AG21" s="15">
        <f t="shared" si="10"/>
        <v>81.6626506024096</v>
      </c>
      <c r="AH21" s="14">
        <v>66.6</v>
      </c>
      <c r="AI21" s="14">
        <v>0</v>
      </c>
      <c r="AJ21" s="14">
        <v>0</v>
      </c>
      <c r="AK21" s="15">
        <f t="shared" si="2"/>
        <v>78.4938554216867</v>
      </c>
      <c r="AL21" s="16">
        <v>2.99</v>
      </c>
      <c r="AM21" s="14" t="s">
        <v>657</v>
      </c>
    </row>
    <row r="22" spans="1:40">
      <c r="A22" s="11">
        <v>19</v>
      </c>
      <c r="B22" s="11" t="s">
        <v>653</v>
      </c>
      <c r="C22" s="12" t="s">
        <v>689</v>
      </c>
      <c r="D22" s="11" t="s">
        <v>690</v>
      </c>
      <c r="E22" s="13">
        <v>79</v>
      </c>
      <c r="F22" s="13">
        <v>78</v>
      </c>
      <c r="G22" s="13">
        <v>84</v>
      </c>
      <c r="H22" s="13">
        <v>94</v>
      </c>
      <c r="I22" s="13">
        <v>84</v>
      </c>
      <c r="J22" s="13">
        <v>77</v>
      </c>
      <c r="K22" s="13">
        <v>89</v>
      </c>
      <c r="L22" s="13">
        <v>94</v>
      </c>
      <c r="M22" s="13">
        <v>88</v>
      </c>
      <c r="N22" s="13">
        <v>75</v>
      </c>
      <c r="O22" s="13">
        <v>76</v>
      </c>
      <c r="P22" s="13" t="s">
        <v>40</v>
      </c>
      <c r="Q22" s="13">
        <v>75</v>
      </c>
      <c r="R22" s="13">
        <v>85</v>
      </c>
      <c r="S22" s="13">
        <v>76</v>
      </c>
      <c r="T22" s="13">
        <v>84</v>
      </c>
      <c r="U22" s="13">
        <v>85</v>
      </c>
      <c r="V22" s="13" t="s">
        <v>40</v>
      </c>
      <c r="W22" s="13">
        <v>81</v>
      </c>
      <c r="X22" s="13">
        <v>84</v>
      </c>
      <c r="Y22" s="13" t="s">
        <v>40</v>
      </c>
      <c r="Z22" s="13" t="s">
        <v>40</v>
      </c>
      <c r="AA22" s="13">
        <v>75</v>
      </c>
      <c r="AB22" s="13" t="str">
        <f>VLOOKUP(D22,[4]sheet1!$A$2:$B$43,2,0)</f>
        <v>87</v>
      </c>
      <c r="AC22" s="13">
        <v>88</v>
      </c>
      <c r="AD22" s="13">
        <v>89</v>
      </c>
      <c r="AE22" s="14">
        <v>88.5</v>
      </c>
      <c r="AF22" s="14">
        <f t="shared" si="9"/>
        <v>43</v>
      </c>
      <c r="AG22" s="15">
        <f t="shared" si="10"/>
        <v>82.0963855421687</v>
      </c>
      <c r="AH22" s="14">
        <v>64.9</v>
      </c>
      <c r="AI22" s="14">
        <v>0</v>
      </c>
      <c r="AJ22" s="14">
        <v>0</v>
      </c>
      <c r="AK22" s="15">
        <f t="shared" si="2"/>
        <v>78.4124698795181</v>
      </c>
      <c r="AL22" s="16">
        <v>2.906</v>
      </c>
      <c r="AM22" s="14" t="s">
        <v>664</v>
      </c>
    </row>
    <row r="23" spans="1:40">
      <c r="A23" s="11">
        <v>20</v>
      </c>
      <c r="B23" s="11" t="s">
        <v>653</v>
      </c>
      <c r="C23" s="12" t="s">
        <v>691</v>
      </c>
      <c r="D23" s="11" t="s">
        <v>692</v>
      </c>
      <c r="E23" s="13">
        <v>70</v>
      </c>
      <c r="F23" s="13">
        <v>84</v>
      </c>
      <c r="G23" s="13">
        <v>93</v>
      </c>
      <c r="H23" s="13">
        <v>86</v>
      </c>
      <c r="I23" s="13">
        <v>80</v>
      </c>
      <c r="J23" s="13">
        <v>73</v>
      </c>
      <c r="K23" s="13">
        <v>92</v>
      </c>
      <c r="L23" s="13">
        <v>93</v>
      </c>
      <c r="M23" s="13">
        <v>87</v>
      </c>
      <c r="N23" s="13">
        <v>75</v>
      </c>
      <c r="O23" s="13">
        <v>73</v>
      </c>
      <c r="P23" s="13" t="s">
        <v>40</v>
      </c>
      <c r="Q23" s="13">
        <v>95</v>
      </c>
      <c r="R23" s="13">
        <v>75</v>
      </c>
      <c r="S23" s="13">
        <v>77</v>
      </c>
      <c r="T23" s="13">
        <v>84</v>
      </c>
      <c r="U23" s="13">
        <v>85</v>
      </c>
      <c r="V23" s="13" t="s">
        <v>40</v>
      </c>
      <c r="W23" s="13">
        <v>82</v>
      </c>
      <c r="X23" s="13">
        <v>80</v>
      </c>
      <c r="Y23" s="13" t="s">
        <v>40</v>
      </c>
      <c r="Z23" s="13" t="s">
        <v>40</v>
      </c>
      <c r="AA23" s="13">
        <v>85</v>
      </c>
      <c r="AB23" s="13" t="str">
        <f>VLOOKUP(D23,[4]sheet1!$A$2:$B$43,2,0)</f>
        <v>95</v>
      </c>
      <c r="AC23" s="13">
        <v>84</v>
      </c>
      <c r="AD23" s="13">
        <v>85</v>
      </c>
      <c r="AE23" s="14">
        <v>84.5</v>
      </c>
      <c r="AF23" s="14">
        <f t="shared" si="9"/>
        <v>43</v>
      </c>
      <c r="AG23" s="15">
        <f t="shared" si="10"/>
        <v>82.8795180722892</v>
      </c>
      <c r="AH23" s="14">
        <v>69.4</v>
      </c>
      <c r="AI23" s="14">
        <v>0</v>
      </c>
      <c r="AJ23" s="14">
        <v>0</v>
      </c>
      <c r="AK23" s="15">
        <f t="shared" si="2"/>
        <v>78.3856626506024</v>
      </c>
      <c r="AL23" s="16">
        <v>2.947</v>
      </c>
      <c r="AM23" s="14"/>
    </row>
    <row r="24" spans="1:40">
      <c r="A24" s="11">
        <v>21</v>
      </c>
      <c r="B24" s="11" t="s">
        <v>649</v>
      </c>
      <c r="C24" s="12" t="s">
        <v>693</v>
      </c>
      <c r="D24" s="11" t="s">
        <v>694</v>
      </c>
      <c r="E24" s="13">
        <v>74</v>
      </c>
      <c r="F24" s="13">
        <v>73</v>
      </c>
      <c r="G24" s="13">
        <v>76</v>
      </c>
      <c r="H24" s="13">
        <v>81</v>
      </c>
      <c r="I24" s="13">
        <v>73</v>
      </c>
      <c r="J24" s="13">
        <v>83</v>
      </c>
      <c r="K24" s="13">
        <v>87</v>
      </c>
      <c r="L24" s="13">
        <v>90</v>
      </c>
      <c r="M24" s="13">
        <v>78</v>
      </c>
      <c r="N24" s="13">
        <v>75</v>
      </c>
      <c r="O24" s="13">
        <v>71</v>
      </c>
      <c r="P24" s="13" t="s">
        <v>40</v>
      </c>
      <c r="Q24" s="13">
        <v>85</v>
      </c>
      <c r="R24" s="13">
        <v>95</v>
      </c>
      <c r="S24" s="13">
        <v>77</v>
      </c>
      <c r="T24" s="13">
        <v>81</v>
      </c>
      <c r="U24" s="13">
        <v>85</v>
      </c>
      <c r="V24" s="13">
        <v>89</v>
      </c>
      <c r="W24" s="13">
        <v>80</v>
      </c>
      <c r="X24" s="13">
        <v>80</v>
      </c>
      <c r="Y24" s="13" t="s">
        <v>40</v>
      </c>
      <c r="Z24" s="13" t="s">
        <v>40</v>
      </c>
      <c r="AA24" s="13">
        <v>95</v>
      </c>
      <c r="AB24" s="13" t="s">
        <v>40</v>
      </c>
      <c r="AC24" s="13">
        <v>88</v>
      </c>
      <c r="AD24" s="13">
        <v>92</v>
      </c>
      <c r="AE24" s="14">
        <v>90</v>
      </c>
      <c r="AF24" s="14">
        <f t="shared" ref="AF24:AF29" si="11">SUM($E$2:$O$2)+SUM($Q$2:$X$2)+SUM($AA$2)</f>
        <v>41.5</v>
      </c>
      <c r="AG24" s="15">
        <f t="shared" ref="AG24:AG29" si="12">($E$2*E24+$F$2*F24+$G$2*G24+$H$2*H24+$I$2*I24+$J$2*J24+$K$2*K24+$L$2*L24+$M$2*M24+$N$2*N24+$O$2*O24+$Q$2*Q24+$R$2*R24+$S$2*S24+$T$2*T24+$U$2*U24+$V$2*V24+$W$2*W24+$X$2*X24+$AA$2*AA24)/$AF$4</f>
        <v>80.3855421686747</v>
      </c>
      <c r="AH24" s="14">
        <v>82</v>
      </c>
      <c r="AI24" s="14">
        <v>0</v>
      </c>
      <c r="AJ24" s="14">
        <v>0</v>
      </c>
      <c r="AK24" s="15">
        <f t="shared" si="2"/>
        <v>78.3698795180723</v>
      </c>
      <c r="AL24" s="16">
        <v>2.905</v>
      </c>
      <c r="AM24" s="14" t="s">
        <v>664</v>
      </c>
    </row>
    <row r="25" spans="1:40">
      <c r="A25" s="11">
        <v>22</v>
      </c>
      <c r="B25" s="11" t="s">
        <v>649</v>
      </c>
      <c r="C25" s="12" t="s">
        <v>695</v>
      </c>
      <c r="D25" s="11" t="s">
        <v>696</v>
      </c>
      <c r="E25" s="13">
        <v>61</v>
      </c>
      <c r="F25" s="13">
        <v>69</v>
      </c>
      <c r="G25" s="13">
        <v>87</v>
      </c>
      <c r="H25" s="13">
        <v>85</v>
      </c>
      <c r="I25" s="13">
        <v>75</v>
      </c>
      <c r="J25" s="13">
        <v>70</v>
      </c>
      <c r="K25" s="13">
        <v>90</v>
      </c>
      <c r="L25" s="13">
        <v>74</v>
      </c>
      <c r="M25" s="13">
        <v>79</v>
      </c>
      <c r="N25" s="13">
        <v>85</v>
      </c>
      <c r="O25" s="13" t="s">
        <v>40</v>
      </c>
      <c r="P25" s="13">
        <v>71</v>
      </c>
      <c r="Q25" s="13">
        <v>85</v>
      </c>
      <c r="R25" s="13">
        <v>75</v>
      </c>
      <c r="S25" s="13">
        <v>78</v>
      </c>
      <c r="T25" s="13">
        <v>92</v>
      </c>
      <c r="U25" s="13">
        <v>85</v>
      </c>
      <c r="V25" s="13">
        <v>91</v>
      </c>
      <c r="W25" s="13" t="s">
        <v>40</v>
      </c>
      <c r="X25" s="13" t="s">
        <v>40</v>
      </c>
      <c r="Y25" s="13">
        <v>79</v>
      </c>
      <c r="Z25" s="13">
        <v>85</v>
      </c>
      <c r="AA25" s="13">
        <v>85</v>
      </c>
      <c r="AB25" s="13" t="s">
        <v>40</v>
      </c>
      <c r="AC25" s="13">
        <v>97</v>
      </c>
      <c r="AD25" s="13">
        <v>91</v>
      </c>
      <c r="AE25" s="14">
        <v>94</v>
      </c>
      <c r="AF25" s="14">
        <f>SUM($E$2:$N$2)+SUM($P$2:$V$2)+SUM($Y$2:$AA$2)</f>
        <v>41.5</v>
      </c>
      <c r="AG25" s="15">
        <f t="array" ref="AG25">(SUM(SUMPRODUCT($E$2:$N$2,E25:N25),SUMPRODUCT($P$2:$V$2,P25:V25),SUMPRODUCT($Y$2:$AA$2,Y25:AA25)))/AF25</f>
        <v>79.1686746987952</v>
      </c>
      <c r="AH25" s="14">
        <v>77.1</v>
      </c>
      <c r="AI25" s="14">
        <v>0</v>
      </c>
      <c r="AJ25" s="14">
        <v>0</v>
      </c>
      <c r="AK25" s="15">
        <f t="shared" si="2"/>
        <v>78.0730722891566</v>
      </c>
      <c r="AL25" s="16">
        <v>2.943</v>
      </c>
      <c r="AM25" s="14" t="s">
        <v>664</v>
      </c>
    </row>
    <row r="26" spans="1:40">
      <c r="A26" s="11">
        <v>23</v>
      </c>
      <c r="B26" s="11" t="s">
        <v>653</v>
      </c>
      <c r="C26" s="12" t="s">
        <v>697</v>
      </c>
      <c r="D26" s="11" t="s">
        <v>698</v>
      </c>
      <c r="E26" s="13">
        <v>64</v>
      </c>
      <c r="F26" s="13">
        <v>73</v>
      </c>
      <c r="G26" s="13">
        <v>87</v>
      </c>
      <c r="H26" s="13">
        <v>81</v>
      </c>
      <c r="I26" s="13">
        <v>74</v>
      </c>
      <c r="J26" s="13">
        <v>84</v>
      </c>
      <c r="K26" s="13">
        <v>93</v>
      </c>
      <c r="L26" s="13">
        <v>86</v>
      </c>
      <c r="M26" s="13">
        <v>92</v>
      </c>
      <c r="N26" s="13">
        <v>75</v>
      </c>
      <c r="O26" s="13" t="s">
        <v>40</v>
      </c>
      <c r="P26" s="13">
        <v>88</v>
      </c>
      <c r="Q26" s="13">
        <v>85</v>
      </c>
      <c r="R26" s="13">
        <v>75</v>
      </c>
      <c r="S26" s="13">
        <v>77</v>
      </c>
      <c r="T26" s="13">
        <v>86</v>
      </c>
      <c r="U26" s="13">
        <v>85</v>
      </c>
      <c r="V26" s="13">
        <v>93</v>
      </c>
      <c r="W26" s="13" t="s">
        <v>40</v>
      </c>
      <c r="X26" s="13" t="s">
        <v>40</v>
      </c>
      <c r="Y26" s="13">
        <v>89</v>
      </c>
      <c r="Z26" s="13">
        <v>78</v>
      </c>
      <c r="AA26" s="13">
        <v>65</v>
      </c>
      <c r="AB26" s="13" t="s">
        <v>40</v>
      </c>
      <c r="AC26" s="13">
        <v>92</v>
      </c>
      <c r="AD26" s="13">
        <v>92</v>
      </c>
      <c r="AE26" s="14">
        <v>92</v>
      </c>
      <c r="AF26" s="14">
        <f>SUM($E$2:$N$2)+SUM($P$2:$V$2)+SUM($Y$2:$AA$2)</f>
        <v>41.5</v>
      </c>
      <c r="AG26" s="15">
        <f t="array" ref="AG26">(SUM(SUMPRODUCT($E$2:$N$2,E26:N26),SUMPRODUCT($P$2:$V$2,P26:V26),SUMPRODUCT($Y$2:$AA$2,Y26:AA26)))/AF26</f>
        <v>80.6626506024096</v>
      </c>
      <c r="AH26" s="14">
        <v>63.1</v>
      </c>
      <c r="AI26" s="14">
        <v>0</v>
      </c>
      <c r="AJ26" s="14">
        <v>0</v>
      </c>
      <c r="AK26" s="15">
        <f t="shared" si="2"/>
        <v>78.0188554216868</v>
      </c>
      <c r="AL26" s="16">
        <v>3.143</v>
      </c>
      <c r="AM26" s="14" t="s">
        <v>664</v>
      </c>
    </row>
    <row r="27" spans="1:40">
      <c r="A27" s="11">
        <v>24</v>
      </c>
      <c r="B27" s="11" t="s">
        <v>653</v>
      </c>
      <c r="C27" s="12" t="s">
        <v>699</v>
      </c>
      <c r="D27" s="11" t="s">
        <v>700</v>
      </c>
      <c r="E27" s="13">
        <v>90</v>
      </c>
      <c r="F27" s="13">
        <v>68</v>
      </c>
      <c r="G27" s="13">
        <v>89</v>
      </c>
      <c r="H27" s="13">
        <v>87</v>
      </c>
      <c r="I27" s="13">
        <v>81</v>
      </c>
      <c r="J27" s="13">
        <v>78</v>
      </c>
      <c r="K27" s="13">
        <v>85</v>
      </c>
      <c r="L27" s="13">
        <v>85</v>
      </c>
      <c r="M27" s="13">
        <v>88</v>
      </c>
      <c r="N27" s="13">
        <v>75</v>
      </c>
      <c r="O27" s="13">
        <v>67</v>
      </c>
      <c r="P27" s="13" t="s">
        <v>40</v>
      </c>
      <c r="Q27" s="13">
        <v>85</v>
      </c>
      <c r="R27" s="13">
        <v>85</v>
      </c>
      <c r="S27" s="13">
        <v>75</v>
      </c>
      <c r="T27" s="13">
        <v>89</v>
      </c>
      <c r="U27" s="13">
        <v>85</v>
      </c>
      <c r="V27" s="13">
        <v>93</v>
      </c>
      <c r="W27" s="13">
        <v>79</v>
      </c>
      <c r="X27" s="13">
        <v>81</v>
      </c>
      <c r="Y27" s="13" t="s">
        <v>40</v>
      </c>
      <c r="Z27" s="13" t="s">
        <v>40</v>
      </c>
      <c r="AA27" s="13">
        <v>75</v>
      </c>
      <c r="AB27" s="13" t="s">
        <v>40</v>
      </c>
      <c r="AC27" s="13">
        <v>88</v>
      </c>
      <c r="AD27" s="13">
        <v>89</v>
      </c>
      <c r="AE27" s="14">
        <v>88.5</v>
      </c>
      <c r="AF27" s="14">
        <f t="shared" si="11"/>
        <v>41.5</v>
      </c>
      <c r="AG27" s="15">
        <f t="shared" si="12"/>
        <v>81.2048192771084</v>
      </c>
      <c r="AH27" s="14">
        <v>68</v>
      </c>
      <c r="AI27" s="14">
        <v>0</v>
      </c>
      <c r="AJ27" s="14">
        <v>0</v>
      </c>
      <c r="AK27" s="15">
        <f t="shared" si="2"/>
        <v>77.9433734939759</v>
      </c>
      <c r="AL27" s="16">
        <v>2.757</v>
      </c>
      <c r="AM27" s="14" t="s">
        <v>664</v>
      </c>
    </row>
    <row r="28" spans="1:40">
      <c r="A28" s="11">
        <v>25</v>
      </c>
      <c r="B28" s="11" t="s">
        <v>653</v>
      </c>
      <c r="C28" s="12" t="s">
        <v>701</v>
      </c>
      <c r="D28" s="11" t="s">
        <v>702</v>
      </c>
      <c r="E28" s="13">
        <v>74</v>
      </c>
      <c r="F28" s="13">
        <v>82</v>
      </c>
      <c r="G28" s="13">
        <v>73</v>
      </c>
      <c r="H28" s="13">
        <v>77</v>
      </c>
      <c r="I28" s="13">
        <v>76</v>
      </c>
      <c r="J28" s="13">
        <v>79</v>
      </c>
      <c r="K28" s="13">
        <v>91</v>
      </c>
      <c r="L28" s="13">
        <v>97</v>
      </c>
      <c r="M28" s="13">
        <v>85</v>
      </c>
      <c r="N28" s="13">
        <v>75</v>
      </c>
      <c r="O28" s="13">
        <v>70</v>
      </c>
      <c r="P28" s="13" t="s">
        <v>40</v>
      </c>
      <c r="Q28" s="13">
        <v>85</v>
      </c>
      <c r="R28" s="13">
        <v>95</v>
      </c>
      <c r="S28" s="13">
        <v>76</v>
      </c>
      <c r="T28" s="13">
        <v>81</v>
      </c>
      <c r="U28" s="13">
        <v>85</v>
      </c>
      <c r="V28" s="13">
        <v>83</v>
      </c>
      <c r="W28" s="13">
        <v>82</v>
      </c>
      <c r="X28" s="13">
        <v>73</v>
      </c>
      <c r="Y28" s="13" t="s">
        <v>40</v>
      </c>
      <c r="Z28" s="13" t="s">
        <v>40</v>
      </c>
      <c r="AA28" s="13">
        <v>65</v>
      </c>
      <c r="AB28" s="13" t="s">
        <v>40</v>
      </c>
      <c r="AC28" s="13">
        <v>93</v>
      </c>
      <c r="AD28" s="13">
        <v>91</v>
      </c>
      <c r="AE28" s="14">
        <v>92</v>
      </c>
      <c r="AF28" s="14">
        <f t="shared" si="11"/>
        <v>41.5</v>
      </c>
      <c r="AG28" s="15">
        <f t="shared" si="12"/>
        <v>79.4939759036145</v>
      </c>
      <c r="AH28" s="14">
        <v>73.9</v>
      </c>
      <c r="AI28" s="14">
        <v>2</v>
      </c>
      <c r="AJ28" s="14">
        <v>0</v>
      </c>
      <c r="AK28" s="15">
        <f t="shared" si="2"/>
        <v>77.8407831325301</v>
      </c>
      <c r="AL28" s="16">
        <v>2.741</v>
      </c>
      <c r="AM28" s="14" t="s">
        <v>664</v>
      </c>
    </row>
    <row r="29" spans="1:40">
      <c r="A29" s="11">
        <v>26</v>
      </c>
      <c r="B29" s="11" t="s">
        <v>649</v>
      </c>
      <c r="C29" s="12" t="s">
        <v>703</v>
      </c>
      <c r="D29" s="11" t="s">
        <v>704</v>
      </c>
      <c r="E29" s="13">
        <v>77</v>
      </c>
      <c r="F29" s="13">
        <v>75</v>
      </c>
      <c r="G29" s="13">
        <v>90</v>
      </c>
      <c r="H29" s="13">
        <v>94</v>
      </c>
      <c r="I29" s="13">
        <v>68</v>
      </c>
      <c r="J29" s="13">
        <v>71</v>
      </c>
      <c r="K29" s="13">
        <v>82</v>
      </c>
      <c r="L29" s="13">
        <v>82</v>
      </c>
      <c r="M29" s="13">
        <v>95</v>
      </c>
      <c r="N29" s="13">
        <v>85</v>
      </c>
      <c r="O29" s="13">
        <v>72</v>
      </c>
      <c r="P29" s="13" t="s">
        <v>40</v>
      </c>
      <c r="Q29" s="13">
        <v>85</v>
      </c>
      <c r="R29" s="13">
        <v>75</v>
      </c>
      <c r="S29" s="13">
        <v>81</v>
      </c>
      <c r="T29" s="13">
        <v>83</v>
      </c>
      <c r="U29" s="13">
        <v>85</v>
      </c>
      <c r="V29" s="13">
        <v>84</v>
      </c>
      <c r="W29" s="13">
        <v>76</v>
      </c>
      <c r="X29" s="13">
        <v>82</v>
      </c>
      <c r="Y29" s="13" t="s">
        <v>40</v>
      </c>
      <c r="Z29" s="13" t="s">
        <v>40</v>
      </c>
      <c r="AA29" s="13">
        <v>75</v>
      </c>
      <c r="AB29" s="13" t="s">
        <v>40</v>
      </c>
      <c r="AC29" s="13">
        <v>91</v>
      </c>
      <c r="AD29" s="13">
        <v>92</v>
      </c>
      <c r="AE29" s="14">
        <v>91.5</v>
      </c>
      <c r="AF29" s="14">
        <f t="shared" si="11"/>
        <v>41.5</v>
      </c>
      <c r="AG29" s="15">
        <f t="shared" si="12"/>
        <v>80.4578313253012</v>
      </c>
      <c r="AH29" s="14">
        <v>63.5</v>
      </c>
      <c r="AI29" s="14">
        <v>0</v>
      </c>
      <c r="AJ29" s="14">
        <v>0</v>
      </c>
      <c r="AK29" s="15">
        <f t="shared" si="2"/>
        <v>77.7954819277108</v>
      </c>
      <c r="AL29" s="16">
        <v>3.06</v>
      </c>
      <c r="AM29" s="14" t="s">
        <v>664</v>
      </c>
    </row>
    <row r="30" ht="15" spans="1:40">
      <c r="A30" s="17">
        <v>27</v>
      </c>
      <c r="B30" s="17" t="s">
        <v>653</v>
      </c>
      <c r="C30" s="18" t="s">
        <v>705</v>
      </c>
      <c r="D30" s="17" t="s">
        <v>706</v>
      </c>
      <c r="E30" s="19">
        <v>73</v>
      </c>
      <c r="F30" s="19">
        <v>76</v>
      </c>
      <c r="G30" s="19">
        <v>86</v>
      </c>
      <c r="H30" s="19">
        <v>85</v>
      </c>
      <c r="I30" s="19">
        <v>87</v>
      </c>
      <c r="J30" s="19">
        <v>81</v>
      </c>
      <c r="K30" s="19">
        <v>92</v>
      </c>
      <c r="L30" s="19">
        <v>89</v>
      </c>
      <c r="M30" s="19">
        <v>86</v>
      </c>
      <c r="N30" s="19">
        <v>75</v>
      </c>
      <c r="O30" s="19">
        <v>67</v>
      </c>
      <c r="P30" s="19" t="s">
        <v>40</v>
      </c>
      <c r="Q30" s="19">
        <v>85</v>
      </c>
      <c r="R30" s="19">
        <v>85</v>
      </c>
      <c r="S30" s="19">
        <v>78</v>
      </c>
      <c r="T30" s="19">
        <v>82</v>
      </c>
      <c r="U30" s="19">
        <v>85</v>
      </c>
      <c r="V30" s="19" t="s">
        <v>40</v>
      </c>
      <c r="W30" s="19">
        <v>72</v>
      </c>
      <c r="X30" s="19">
        <v>82</v>
      </c>
      <c r="Y30" s="19" t="s">
        <v>40</v>
      </c>
      <c r="Z30" s="19" t="s">
        <v>40</v>
      </c>
      <c r="AA30" s="19">
        <v>65</v>
      </c>
      <c r="AB30" s="19" t="str">
        <f>VLOOKUP(D30,[4]sheet1!$A$2:$B$43,2,0)</f>
        <v>77</v>
      </c>
      <c r="AC30" s="19">
        <v>88</v>
      </c>
      <c r="AD30" s="19">
        <v>87</v>
      </c>
      <c r="AE30" s="20">
        <v>87.5</v>
      </c>
      <c r="AF30" s="20">
        <f>SUM($E$2:$O$2)+SUM($Q$2:$X$2)+SUM($AA$2)+$AB$2</f>
        <v>43</v>
      </c>
      <c r="AG30" s="21">
        <f>($E$2*E30+$F$2*F30+$G$2*G30+$H$2*H30+$I$2*I30+$J$2*J30+$K$2*K30+$L$2*L30+$M$2*M30+$N$2*N30+$O$2*O30+$Q$2*Q30+$R$2*R30+$S$2*S30+$T$2*T30+$U$2*U30+$W$2*W30+$X$2*X30+$AA$2*AA30+$AB$2*AB30)/$AF$6</f>
        <v>79.8795180722892</v>
      </c>
      <c r="AH30" s="20">
        <v>71.2</v>
      </c>
      <c r="AI30" s="20">
        <v>0</v>
      </c>
      <c r="AJ30" s="20">
        <v>0.75</v>
      </c>
      <c r="AK30" s="21">
        <f t="shared" si="2"/>
        <v>77.7256626506024</v>
      </c>
      <c r="AL30" s="22">
        <v>2.954</v>
      </c>
      <c r="AM30" s="20" t="s">
        <v>664</v>
      </c>
      <c r="AN30" s="23" t="s">
        <v>74</v>
      </c>
    </row>
    <row r="31" ht="15" spans="1:40">
      <c r="A31" s="24">
        <v>28</v>
      </c>
      <c r="B31" s="24" t="s">
        <v>649</v>
      </c>
      <c r="C31" s="25" t="s">
        <v>707</v>
      </c>
      <c r="D31" s="24" t="s">
        <v>708</v>
      </c>
      <c r="E31" s="26">
        <v>62</v>
      </c>
      <c r="F31" s="26">
        <v>69</v>
      </c>
      <c r="G31" s="26">
        <v>88</v>
      </c>
      <c r="H31" s="26">
        <v>86</v>
      </c>
      <c r="I31" s="26">
        <v>88</v>
      </c>
      <c r="J31" s="26">
        <v>72</v>
      </c>
      <c r="K31" s="26">
        <v>83</v>
      </c>
      <c r="L31" s="26">
        <v>62</v>
      </c>
      <c r="M31" s="26">
        <v>94</v>
      </c>
      <c r="N31" s="26">
        <v>85</v>
      </c>
      <c r="O31" s="26">
        <v>80</v>
      </c>
      <c r="P31" s="26" t="s">
        <v>40</v>
      </c>
      <c r="Q31" s="26">
        <v>95</v>
      </c>
      <c r="R31" s="26">
        <v>85</v>
      </c>
      <c r="S31" s="26">
        <v>82</v>
      </c>
      <c r="T31" s="26">
        <v>82</v>
      </c>
      <c r="U31" s="26">
        <v>85</v>
      </c>
      <c r="V31" s="13">
        <v>93</v>
      </c>
      <c r="W31" s="26">
        <v>76</v>
      </c>
      <c r="X31" s="26">
        <v>89</v>
      </c>
      <c r="Y31" s="26" t="s">
        <v>40</v>
      </c>
      <c r="Z31" s="26" t="s">
        <v>40</v>
      </c>
      <c r="AA31" s="26">
        <v>75</v>
      </c>
      <c r="AB31" s="13" t="s">
        <v>40</v>
      </c>
      <c r="AC31" s="26">
        <v>87</v>
      </c>
      <c r="AD31" s="26">
        <v>88</v>
      </c>
      <c r="AE31" s="27">
        <v>87.5</v>
      </c>
      <c r="AF31" s="14">
        <f t="shared" ref="AF31:AF35" si="13">SUM($E$2:$O$2)+SUM($Q$2:$X$2)+SUM($AA$2)</f>
        <v>41.5</v>
      </c>
      <c r="AG31" s="15">
        <f t="shared" ref="AG31:AG35" si="14">($E$2*E31+$F$2*F31+$G$2*G31+$H$2*H31+$I$2*I31+$J$2*J31+$K$2*K31+$L$2*L31+$M$2*M31+$N$2*N31+$O$2*O31+$Q$2*Q31+$R$2*R31+$S$2*S31+$T$2*T31+$U$2*U31+$V$2*V31+$W$2*W31+$X$2*X31+$AA$2*AA31)/$AF$4</f>
        <v>80.5421686746988</v>
      </c>
      <c r="AH31" s="27">
        <v>70.4</v>
      </c>
      <c r="AI31" s="27">
        <v>0</v>
      </c>
      <c r="AJ31" s="27">
        <v>0</v>
      </c>
      <c r="AK31" s="28">
        <f t="shared" si="2"/>
        <v>77.3995180722892</v>
      </c>
      <c r="AL31" s="29">
        <v>2.739</v>
      </c>
      <c r="AM31" s="14" t="s">
        <v>664</v>
      </c>
    </row>
    <row r="32" spans="1:40">
      <c r="A32" s="11">
        <v>29</v>
      </c>
      <c r="B32" s="11" t="s">
        <v>653</v>
      </c>
      <c r="C32" s="12" t="s">
        <v>709</v>
      </c>
      <c r="D32" s="11" t="s">
        <v>710</v>
      </c>
      <c r="E32" s="13">
        <v>66</v>
      </c>
      <c r="F32" s="13">
        <v>78</v>
      </c>
      <c r="G32" s="13">
        <v>84</v>
      </c>
      <c r="H32" s="13">
        <v>90</v>
      </c>
      <c r="I32" s="13">
        <v>74</v>
      </c>
      <c r="J32" s="13">
        <v>71</v>
      </c>
      <c r="K32" s="13">
        <v>90</v>
      </c>
      <c r="L32" s="13">
        <v>84</v>
      </c>
      <c r="M32" s="13">
        <v>84</v>
      </c>
      <c r="N32" s="13">
        <v>75</v>
      </c>
      <c r="O32" s="13">
        <v>73</v>
      </c>
      <c r="P32" s="13" t="s">
        <v>40</v>
      </c>
      <c r="Q32" s="13">
        <v>85</v>
      </c>
      <c r="R32" s="13">
        <v>75</v>
      </c>
      <c r="S32" s="13">
        <v>80</v>
      </c>
      <c r="T32" s="13">
        <v>87</v>
      </c>
      <c r="U32" s="13">
        <v>85</v>
      </c>
      <c r="V32" s="13">
        <v>93</v>
      </c>
      <c r="W32" s="13">
        <v>77</v>
      </c>
      <c r="X32" s="13">
        <v>90</v>
      </c>
      <c r="Y32" s="13" t="s">
        <v>40</v>
      </c>
      <c r="Z32" s="13" t="s">
        <v>40</v>
      </c>
      <c r="AA32" s="13">
        <v>75</v>
      </c>
      <c r="AB32" s="13" t="s">
        <v>40</v>
      </c>
      <c r="AC32" s="13">
        <v>90</v>
      </c>
      <c r="AD32" s="13">
        <v>90</v>
      </c>
      <c r="AE32" s="14">
        <v>90</v>
      </c>
      <c r="AF32" s="14">
        <f t="shared" si="13"/>
        <v>41.5</v>
      </c>
      <c r="AG32" s="15">
        <f t="shared" si="14"/>
        <v>80.3373493975904</v>
      </c>
      <c r="AH32" s="14">
        <v>61.4</v>
      </c>
      <c r="AI32" s="14">
        <v>0</v>
      </c>
      <c r="AJ32" s="14">
        <v>0</v>
      </c>
      <c r="AK32" s="15">
        <f t="shared" si="2"/>
        <v>77.3061445783133</v>
      </c>
      <c r="AL32" s="16">
        <v>3.093</v>
      </c>
      <c r="AM32" s="14" t="s">
        <v>664</v>
      </c>
    </row>
    <row r="33" spans="1:39">
      <c r="A33" s="11">
        <v>30</v>
      </c>
      <c r="B33" s="11" t="s">
        <v>653</v>
      </c>
      <c r="C33" s="12" t="s">
        <v>711</v>
      </c>
      <c r="D33" s="11" t="s">
        <v>712</v>
      </c>
      <c r="E33" s="13">
        <v>83</v>
      </c>
      <c r="F33" s="13">
        <v>71</v>
      </c>
      <c r="G33" s="13">
        <v>84</v>
      </c>
      <c r="H33" s="13">
        <v>80</v>
      </c>
      <c r="I33" s="13">
        <v>76</v>
      </c>
      <c r="J33" s="13">
        <v>76</v>
      </c>
      <c r="K33" s="13">
        <v>91</v>
      </c>
      <c r="L33" s="13">
        <v>90</v>
      </c>
      <c r="M33" s="13">
        <v>88</v>
      </c>
      <c r="N33" s="13">
        <v>85</v>
      </c>
      <c r="O33" s="13">
        <v>72</v>
      </c>
      <c r="P33" s="13" t="s">
        <v>40</v>
      </c>
      <c r="Q33" s="13">
        <v>95</v>
      </c>
      <c r="R33" s="13">
        <v>75</v>
      </c>
      <c r="S33" s="13">
        <v>81</v>
      </c>
      <c r="T33" s="13">
        <v>81</v>
      </c>
      <c r="U33" s="13">
        <v>85</v>
      </c>
      <c r="V33" s="13" t="s">
        <v>40</v>
      </c>
      <c r="W33" s="13">
        <v>75</v>
      </c>
      <c r="X33" s="13">
        <v>82</v>
      </c>
      <c r="Y33" s="13" t="s">
        <v>40</v>
      </c>
      <c r="Z33" s="13" t="s">
        <v>40</v>
      </c>
      <c r="AA33" s="13">
        <v>75</v>
      </c>
      <c r="AB33" s="13" t="str">
        <f>VLOOKUP(D33,[4]sheet1!$A$2:$B$43,2,0)</f>
        <v>99</v>
      </c>
      <c r="AC33" s="13">
        <v>86</v>
      </c>
      <c r="AD33" s="13">
        <v>88</v>
      </c>
      <c r="AE33" s="14">
        <v>87</v>
      </c>
      <c r="AF33" s="14">
        <f>SUM($E$2:$O$2)+SUM($Q$2:$X$2)+SUM($AA$2)+$AB$2</f>
        <v>43</v>
      </c>
      <c r="AG33" s="15">
        <f>($E$2*E33+$F$2*F33+$G$2*G33+$H$2*H33+$I$2*I33+$J$2*J33+$K$2*K33+$L$2*L33+$M$2*M33+$N$2*N33+$O$2*O33+$Q$2*Q33+$R$2*R33+$S$2*S33+$T$2*T33+$U$2*U33+$W$2*W33+$X$2*X33+$AA$2*AA33+$AB$2*AB33)/$AF$6</f>
        <v>81.3975903614458</v>
      </c>
      <c r="AH33" s="14">
        <v>55.3</v>
      </c>
      <c r="AI33" s="14">
        <v>0</v>
      </c>
      <c r="AJ33" s="14">
        <v>0</v>
      </c>
      <c r="AK33" s="15">
        <f t="shared" si="2"/>
        <v>77.143313253012</v>
      </c>
      <c r="AL33" s="16">
        <v>2.799</v>
      </c>
      <c r="AM33" s="14"/>
    </row>
    <row r="34" spans="1:39">
      <c r="A34" s="11">
        <v>31</v>
      </c>
      <c r="B34" s="11" t="s">
        <v>649</v>
      </c>
      <c r="C34" s="12" t="s">
        <v>713</v>
      </c>
      <c r="D34" s="11" t="s">
        <v>714</v>
      </c>
      <c r="E34" s="13">
        <v>76</v>
      </c>
      <c r="F34" s="13">
        <v>79</v>
      </c>
      <c r="G34" s="13">
        <v>93</v>
      </c>
      <c r="H34" s="13">
        <v>76</v>
      </c>
      <c r="I34" s="13">
        <v>80</v>
      </c>
      <c r="J34" s="13">
        <v>79</v>
      </c>
      <c r="K34" s="13">
        <v>86</v>
      </c>
      <c r="L34" s="13">
        <v>79</v>
      </c>
      <c r="M34" s="13">
        <v>72</v>
      </c>
      <c r="N34" s="13">
        <v>75</v>
      </c>
      <c r="O34" s="13">
        <v>66</v>
      </c>
      <c r="P34" s="13" t="s">
        <v>40</v>
      </c>
      <c r="Q34" s="13">
        <v>85</v>
      </c>
      <c r="R34" s="13">
        <v>85</v>
      </c>
      <c r="S34" s="13">
        <v>73</v>
      </c>
      <c r="T34" s="13">
        <v>85</v>
      </c>
      <c r="U34" s="13">
        <v>85</v>
      </c>
      <c r="V34" s="13">
        <v>98</v>
      </c>
      <c r="W34" s="13">
        <v>72</v>
      </c>
      <c r="X34" s="13">
        <v>77</v>
      </c>
      <c r="Y34" s="13" t="s">
        <v>40</v>
      </c>
      <c r="Z34" s="13" t="s">
        <v>40</v>
      </c>
      <c r="AA34" s="13">
        <v>65</v>
      </c>
      <c r="AB34" s="13" t="s">
        <v>40</v>
      </c>
      <c r="AC34" s="13">
        <v>92</v>
      </c>
      <c r="AD34" s="13">
        <v>89</v>
      </c>
      <c r="AE34" s="14">
        <v>90.5</v>
      </c>
      <c r="AF34" s="14">
        <f t="shared" si="13"/>
        <v>41.5</v>
      </c>
      <c r="AG34" s="15">
        <f t="shared" si="14"/>
        <v>78.6987951807229</v>
      </c>
      <c r="AH34" s="14">
        <v>67.4</v>
      </c>
      <c r="AI34" s="14">
        <v>0</v>
      </c>
      <c r="AJ34" s="14">
        <v>0.4</v>
      </c>
      <c r="AK34" s="15">
        <f t="shared" si="2"/>
        <v>76.959156626506</v>
      </c>
      <c r="AL34" s="16">
        <v>2.823</v>
      </c>
      <c r="AM34" s="14" t="s">
        <v>664</v>
      </c>
    </row>
    <row r="35" spans="1:39">
      <c r="A35" s="11">
        <v>32</v>
      </c>
      <c r="B35" s="11" t="s">
        <v>653</v>
      </c>
      <c r="C35" s="12" t="s">
        <v>715</v>
      </c>
      <c r="D35" s="11" t="s">
        <v>716</v>
      </c>
      <c r="E35" s="13">
        <v>78</v>
      </c>
      <c r="F35" s="13">
        <v>82</v>
      </c>
      <c r="G35" s="13">
        <v>79</v>
      </c>
      <c r="H35" s="13">
        <v>71</v>
      </c>
      <c r="I35" s="13">
        <v>78</v>
      </c>
      <c r="J35" s="13">
        <v>75</v>
      </c>
      <c r="K35" s="13">
        <v>88</v>
      </c>
      <c r="L35" s="13">
        <v>96</v>
      </c>
      <c r="M35" s="13">
        <v>81</v>
      </c>
      <c r="N35" s="13">
        <v>75</v>
      </c>
      <c r="O35" s="13">
        <v>77</v>
      </c>
      <c r="P35" s="13" t="s">
        <v>40</v>
      </c>
      <c r="Q35" s="13">
        <v>85</v>
      </c>
      <c r="R35" s="13">
        <v>75</v>
      </c>
      <c r="S35" s="13">
        <v>66</v>
      </c>
      <c r="T35" s="13">
        <v>78</v>
      </c>
      <c r="U35" s="13">
        <v>85</v>
      </c>
      <c r="V35" s="13">
        <v>84</v>
      </c>
      <c r="W35" s="13">
        <v>85</v>
      </c>
      <c r="X35" s="13">
        <v>79</v>
      </c>
      <c r="Y35" s="13" t="s">
        <v>40</v>
      </c>
      <c r="Z35" s="13" t="s">
        <v>40</v>
      </c>
      <c r="AA35" s="13">
        <v>65</v>
      </c>
      <c r="AB35" s="13" t="s">
        <v>40</v>
      </c>
      <c r="AC35" s="13">
        <v>90</v>
      </c>
      <c r="AD35" s="13">
        <v>86</v>
      </c>
      <c r="AE35" s="14">
        <v>88</v>
      </c>
      <c r="AF35" s="14">
        <f t="shared" si="13"/>
        <v>41.5</v>
      </c>
      <c r="AG35" s="15">
        <f t="shared" si="14"/>
        <v>78.9036144578313</v>
      </c>
      <c r="AH35" s="14">
        <v>81.8</v>
      </c>
      <c r="AI35" s="14">
        <v>0</v>
      </c>
      <c r="AJ35" s="14">
        <v>0</v>
      </c>
      <c r="AK35" s="15">
        <f t="shared" si="2"/>
        <v>76.9225301204819</v>
      </c>
      <c r="AL35" s="16">
        <v>2.762</v>
      </c>
      <c r="AM35" s="14" t="s">
        <v>664</v>
      </c>
    </row>
    <row r="36" spans="1:39">
      <c r="A36" s="11">
        <v>33</v>
      </c>
      <c r="B36" s="11" t="s">
        <v>653</v>
      </c>
      <c r="C36" s="12" t="s">
        <v>717</v>
      </c>
      <c r="D36" s="11" t="s">
        <v>718</v>
      </c>
      <c r="E36" s="13">
        <v>57</v>
      </c>
      <c r="F36" s="13">
        <v>63</v>
      </c>
      <c r="G36" s="13">
        <v>88</v>
      </c>
      <c r="H36" s="13">
        <v>90</v>
      </c>
      <c r="I36" s="13">
        <v>71</v>
      </c>
      <c r="J36" s="13">
        <v>73</v>
      </c>
      <c r="K36" s="13">
        <v>87</v>
      </c>
      <c r="L36" s="13">
        <v>88</v>
      </c>
      <c r="M36" s="13">
        <v>79</v>
      </c>
      <c r="N36" s="13">
        <v>75</v>
      </c>
      <c r="O36" s="13" t="s">
        <v>40</v>
      </c>
      <c r="P36" s="13">
        <v>80</v>
      </c>
      <c r="Q36" s="13">
        <v>85</v>
      </c>
      <c r="R36" s="13">
        <v>85</v>
      </c>
      <c r="S36" s="13">
        <v>66</v>
      </c>
      <c r="T36" s="13">
        <v>86</v>
      </c>
      <c r="U36" s="13">
        <v>95</v>
      </c>
      <c r="V36" s="13">
        <v>93</v>
      </c>
      <c r="W36" s="13" t="s">
        <v>40</v>
      </c>
      <c r="X36" s="13" t="s">
        <v>40</v>
      </c>
      <c r="Y36" s="13">
        <v>83</v>
      </c>
      <c r="Z36" s="13">
        <v>87</v>
      </c>
      <c r="AA36" s="13">
        <v>75</v>
      </c>
      <c r="AB36" s="13" t="s">
        <v>40</v>
      </c>
      <c r="AC36" s="13">
        <v>88</v>
      </c>
      <c r="AD36" s="13">
        <v>87</v>
      </c>
      <c r="AE36" s="14">
        <v>87.5</v>
      </c>
      <c r="AF36" s="14">
        <f>SUM($E$2:$N$2)+SUM($P$2:$V$2)+SUM($Y$2:$AA$2)</f>
        <v>41.5</v>
      </c>
      <c r="AG36" s="15">
        <f t="array" ref="AG36">(SUM(SUMPRODUCT($E$2:$N$2,E36:N36),SUMPRODUCT($P$2:$V$2,P36:V36),SUMPRODUCT($Y$2:$AA$2,Y36:AA36)))/AF36</f>
        <v>78.8915662650602</v>
      </c>
      <c r="AH36" s="14">
        <v>79.3</v>
      </c>
      <c r="AI36" s="14">
        <v>0</v>
      </c>
      <c r="AJ36" s="14">
        <v>0</v>
      </c>
      <c r="AK36" s="15">
        <f t="shared" si="2"/>
        <v>76.6890963855422</v>
      </c>
      <c r="AL36" s="16">
        <v>2.751</v>
      </c>
      <c r="AM36" s="14"/>
    </row>
    <row r="37" spans="1:39">
      <c r="A37" s="11">
        <v>34</v>
      </c>
      <c r="B37" s="11" t="s">
        <v>653</v>
      </c>
      <c r="C37" s="12" t="s">
        <v>719</v>
      </c>
      <c r="D37" s="11" t="s">
        <v>720</v>
      </c>
      <c r="E37" s="13">
        <v>70</v>
      </c>
      <c r="F37" s="13">
        <v>80</v>
      </c>
      <c r="G37" s="13">
        <v>81</v>
      </c>
      <c r="H37" s="13">
        <v>72</v>
      </c>
      <c r="I37" s="13">
        <v>85</v>
      </c>
      <c r="J37" s="13">
        <v>90</v>
      </c>
      <c r="K37" s="13">
        <v>91</v>
      </c>
      <c r="L37" s="13">
        <v>96</v>
      </c>
      <c r="M37" s="13">
        <v>89</v>
      </c>
      <c r="N37" s="13">
        <v>75</v>
      </c>
      <c r="O37" s="13">
        <v>79</v>
      </c>
      <c r="P37" s="13" t="s">
        <v>40</v>
      </c>
      <c r="Q37" s="13">
        <v>85</v>
      </c>
      <c r="R37" s="13">
        <v>65</v>
      </c>
      <c r="S37" s="13">
        <v>69</v>
      </c>
      <c r="T37" s="13">
        <v>88</v>
      </c>
      <c r="U37" s="13">
        <v>75</v>
      </c>
      <c r="V37" s="13" t="s">
        <v>40</v>
      </c>
      <c r="W37" s="13">
        <v>72</v>
      </c>
      <c r="X37" s="13">
        <v>73</v>
      </c>
      <c r="Y37" s="13" t="s">
        <v>40</v>
      </c>
      <c r="Z37" s="13" t="s">
        <v>40</v>
      </c>
      <c r="AA37" s="13">
        <v>75</v>
      </c>
      <c r="AB37" s="13" t="str">
        <f>VLOOKUP(D37,[4]sheet1!$A$2:$B$43,2,0)</f>
        <v>85</v>
      </c>
      <c r="AC37" s="13">
        <v>85</v>
      </c>
      <c r="AD37" s="13">
        <v>88</v>
      </c>
      <c r="AE37" s="14">
        <v>86.5</v>
      </c>
      <c r="AF37" s="14">
        <f>SUM($E$2:$O$2)+SUM($Q$2:$X$2)+SUM($AA$2)+$AB$2</f>
        <v>43</v>
      </c>
      <c r="AG37" s="15">
        <f>($E$2*E37+$F$2*F37+$G$2*G37+$H$2*H37+$I$2*I37+$J$2*J37+$K$2*K37+$L$2*L37+$M$2*M37+$N$2*N37+$O$2*O37+$Q$2*Q37+$R$2*R37+$S$2*S37+$T$2*T37+$U$2*U37+$W$2*W37+$X$2*X37+$AA$2*AA37+$AB$2*AB37)/$AF$6</f>
        <v>79.433734939759</v>
      </c>
      <c r="AH37" s="14">
        <v>74.7</v>
      </c>
      <c r="AI37" s="14">
        <v>0</v>
      </c>
      <c r="AJ37" s="14">
        <v>0</v>
      </c>
      <c r="AK37" s="15">
        <f t="shared" si="2"/>
        <v>76.6386144578313</v>
      </c>
      <c r="AL37" s="16">
        <v>2.802</v>
      </c>
      <c r="AM37" s="14"/>
    </row>
    <row r="38" spans="1:39">
      <c r="A38" s="11">
        <v>35</v>
      </c>
      <c r="B38" s="11" t="s">
        <v>649</v>
      </c>
      <c r="C38" s="12" t="s">
        <v>721</v>
      </c>
      <c r="D38" s="11" t="s">
        <v>722</v>
      </c>
      <c r="E38" s="13">
        <v>71</v>
      </c>
      <c r="F38" s="13">
        <v>75</v>
      </c>
      <c r="G38" s="13">
        <v>83</v>
      </c>
      <c r="H38" s="13">
        <v>80</v>
      </c>
      <c r="I38" s="13">
        <v>76</v>
      </c>
      <c r="J38" s="13">
        <v>90</v>
      </c>
      <c r="K38" s="13">
        <v>85</v>
      </c>
      <c r="L38" s="13">
        <v>82</v>
      </c>
      <c r="M38" s="13">
        <v>85</v>
      </c>
      <c r="N38" s="13">
        <v>75</v>
      </c>
      <c r="O38" s="13">
        <v>77</v>
      </c>
      <c r="P38" s="13" t="s">
        <v>40</v>
      </c>
      <c r="Q38" s="13">
        <v>95</v>
      </c>
      <c r="R38" s="13">
        <v>75</v>
      </c>
      <c r="S38" s="13">
        <v>70</v>
      </c>
      <c r="T38" s="13">
        <v>83</v>
      </c>
      <c r="U38" s="13">
        <v>95</v>
      </c>
      <c r="V38" s="13">
        <v>88</v>
      </c>
      <c r="W38" s="13">
        <v>69</v>
      </c>
      <c r="X38" s="13">
        <v>84</v>
      </c>
      <c r="Y38" s="13" t="s">
        <v>40</v>
      </c>
      <c r="Z38" s="13" t="s">
        <v>40</v>
      </c>
      <c r="AA38" s="13">
        <v>75</v>
      </c>
      <c r="AB38" s="13" t="s">
        <v>40</v>
      </c>
      <c r="AC38" s="13">
        <v>90</v>
      </c>
      <c r="AD38" s="13">
        <v>82</v>
      </c>
      <c r="AE38" s="14">
        <v>86</v>
      </c>
      <c r="AF38" s="14">
        <f t="shared" ref="AF38:AF46" si="15">SUM($E$2:$O$2)+SUM($Q$2:$X$2)+SUM($AA$2)</f>
        <v>41.5</v>
      </c>
      <c r="AG38" s="15">
        <f t="shared" ref="AG38:AG46" si="16">($E$2*E38+$F$2*F38+$G$2*G38+$H$2*H38+$I$2*I38+$J$2*J38+$K$2*K38+$L$2*L38+$M$2*M38+$N$2*N38+$O$2*O38+$Q$2*Q38+$R$2*R38+$S$2*S38+$T$2*T38+$U$2*U38+$V$2*V38+$W$2*W38+$X$2*X38+$AA$2*AA38)/$AF$4</f>
        <v>79.9397590361446</v>
      </c>
      <c r="AH38" s="14">
        <v>67.7</v>
      </c>
      <c r="AI38" s="14">
        <v>0</v>
      </c>
      <c r="AJ38" s="14">
        <v>0</v>
      </c>
      <c r="AK38" s="15">
        <f t="shared" si="2"/>
        <v>76.5428313253012</v>
      </c>
      <c r="AL38" s="16">
        <v>2.85</v>
      </c>
      <c r="AM38" s="14"/>
    </row>
    <row r="39" spans="1:39">
      <c r="A39" s="11">
        <v>36</v>
      </c>
      <c r="B39" s="11" t="s">
        <v>649</v>
      </c>
      <c r="C39" s="12" t="s">
        <v>723</v>
      </c>
      <c r="D39" s="11" t="s">
        <v>724</v>
      </c>
      <c r="E39" s="13">
        <v>75</v>
      </c>
      <c r="F39" s="13">
        <v>79</v>
      </c>
      <c r="G39" s="13">
        <v>85</v>
      </c>
      <c r="H39" s="13">
        <v>88</v>
      </c>
      <c r="I39" s="13">
        <v>73</v>
      </c>
      <c r="J39" s="13">
        <v>78</v>
      </c>
      <c r="K39" s="13">
        <v>81</v>
      </c>
      <c r="L39" s="13">
        <v>75</v>
      </c>
      <c r="M39" s="13">
        <v>69</v>
      </c>
      <c r="N39" s="13">
        <v>75</v>
      </c>
      <c r="O39" s="13">
        <v>64</v>
      </c>
      <c r="P39" s="13" t="s">
        <v>40</v>
      </c>
      <c r="Q39" s="13">
        <v>85</v>
      </c>
      <c r="R39" s="13">
        <v>75</v>
      </c>
      <c r="S39" s="13">
        <v>70</v>
      </c>
      <c r="T39" s="13">
        <v>83</v>
      </c>
      <c r="U39" s="13">
        <v>85</v>
      </c>
      <c r="V39" s="13">
        <v>93</v>
      </c>
      <c r="W39" s="13">
        <v>83</v>
      </c>
      <c r="X39" s="13">
        <v>82</v>
      </c>
      <c r="Y39" s="13" t="s">
        <v>40</v>
      </c>
      <c r="Z39" s="13" t="s">
        <v>40</v>
      </c>
      <c r="AA39" s="13">
        <v>85</v>
      </c>
      <c r="AB39" s="13" t="s">
        <v>40</v>
      </c>
      <c r="AC39" s="13">
        <v>90</v>
      </c>
      <c r="AD39" s="13">
        <v>89</v>
      </c>
      <c r="AE39" s="14">
        <v>89.5</v>
      </c>
      <c r="AF39" s="14">
        <f t="shared" si="15"/>
        <v>41.5</v>
      </c>
      <c r="AG39" s="15">
        <f t="shared" si="16"/>
        <v>79.0963855421687</v>
      </c>
      <c r="AH39" s="14">
        <v>63.8</v>
      </c>
      <c r="AI39" s="14">
        <v>0</v>
      </c>
      <c r="AJ39" s="14">
        <v>0</v>
      </c>
      <c r="AK39" s="15">
        <f t="shared" si="2"/>
        <v>76.4574698795181</v>
      </c>
      <c r="AL39" s="16">
        <v>2.788</v>
      </c>
      <c r="AM39" s="14"/>
    </row>
    <row r="40" spans="1:39">
      <c r="A40" s="11">
        <v>37</v>
      </c>
      <c r="B40" s="11" t="s">
        <v>649</v>
      </c>
      <c r="C40" s="12" t="s">
        <v>725</v>
      </c>
      <c r="D40" s="11" t="s">
        <v>726</v>
      </c>
      <c r="E40" s="13">
        <v>70</v>
      </c>
      <c r="F40" s="13">
        <v>66</v>
      </c>
      <c r="G40" s="13">
        <v>84</v>
      </c>
      <c r="H40" s="13">
        <v>88</v>
      </c>
      <c r="I40" s="13">
        <v>65</v>
      </c>
      <c r="J40" s="13">
        <v>74</v>
      </c>
      <c r="K40" s="13">
        <v>81</v>
      </c>
      <c r="L40" s="13">
        <v>82</v>
      </c>
      <c r="M40" s="13">
        <v>89</v>
      </c>
      <c r="N40" s="13">
        <v>85</v>
      </c>
      <c r="O40" s="13">
        <v>67</v>
      </c>
      <c r="P40" s="13" t="s">
        <v>40</v>
      </c>
      <c r="Q40" s="13">
        <v>85</v>
      </c>
      <c r="R40" s="13">
        <v>85</v>
      </c>
      <c r="S40" s="13">
        <v>75</v>
      </c>
      <c r="T40" s="13">
        <v>82</v>
      </c>
      <c r="U40" s="13">
        <v>85</v>
      </c>
      <c r="V40" s="13" t="s">
        <v>40</v>
      </c>
      <c r="W40" s="13">
        <v>72</v>
      </c>
      <c r="X40" s="13">
        <v>73</v>
      </c>
      <c r="Y40" s="13" t="s">
        <v>40</v>
      </c>
      <c r="Z40" s="13" t="s">
        <v>40</v>
      </c>
      <c r="AA40" s="13">
        <v>95</v>
      </c>
      <c r="AB40" s="13" t="str">
        <f>VLOOKUP(D40,[4]sheet1!$A$2:$B$43,2,0)</f>
        <v>86</v>
      </c>
      <c r="AC40" s="13">
        <v>93</v>
      </c>
      <c r="AD40" s="13">
        <v>89</v>
      </c>
      <c r="AE40" s="14">
        <v>91</v>
      </c>
      <c r="AF40" s="14">
        <f>SUM($E$2:$O$2)+SUM($Q$2:$X$2)+SUM($AA$2)+$AB$2</f>
        <v>43</v>
      </c>
      <c r="AG40" s="15">
        <f>($E$2*E40+$F$2*F40+$G$2*G40+$H$2*H40+$I$2*I40+$J$2*J40+$K$2*K40+$L$2*L40+$M$2*M40+$N$2*N40+$O$2*O40+$Q$2*Q40+$R$2*R40+$S$2*S40+$T$2*T40+$U$2*U40+$W$2*W40+$X$2*X40+$AA$2*AA40+$AB$2*AB40)/$AF$6</f>
        <v>78.289156626506</v>
      </c>
      <c r="AH40" s="14">
        <v>67.2</v>
      </c>
      <c r="AI40" s="14">
        <v>0</v>
      </c>
      <c r="AJ40" s="14">
        <v>0</v>
      </c>
      <c r="AK40" s="15">
        <f t="shared" si="2"/>
        <v>76.3624096385542</v>
      </c>
      <c r="AL40" s="16">
        <v>2.771</v>
      </c>
      <c r="AM40" s="14"/>
    </row>
    <row r="41" spans="1:39">
      <c r="A41" s="11">
        <v>38</v>
      </c>
      <c r="B41" s="11" t="s">
        <v>653</v>
      </c>
      <c r="C41" s="12" t="s">
        <v>727</v>
      </c>
      <c r="D41" s="11" t="s">
        <v>728</v>
      </c>
      <c r="E41" s="13">
        <v>65</v>
      </c>
      <c r="F41" s="13">
        <v>73</v>
      </c>
      <c r="G41" s="13">
        <v>91</v>
      </c>
      <c r="H41" s="13">
        <v>87</v>
      </c>
      <c r="I41" s="13">
        <v>69</v>
      </c>
      <c r="J41" s="13">
        <v>59</v>
      </c>
      <c r="K41" s="13">
        <v>88</v>
      </c>
      <c r="L41" s="13">
        <v>90</v>
      </c>
      <c r="M41" s="13">
        <v>83</v>
      </c>
      <c r="N41" s="13">
        <v>75</v>
      </c>
      <c r="O41" s="13" t="s">
        <v>40</v>
      </c>
      <c r="P41" s="13">
        <v>83</v>
      </c>
      <c r="Q41" s="13">
        <v>85</v>
      </c>
      <c r="R41" s="13">
        <v>75</v>
      </c>
      <c r="S41" s="13">
        <v>71</v>
      </c>
      <c r="T41" s="13">
        <v>81</v>
      </c>
      <c r="U41" s="13">
        <v>85</v>
      </c>
      <c r="V41" s="13" t="s">
        <v>40</v>
      </c>
      <c r="W41" s="13" t="s">
        <v>40</v>
      </c>
      <c r="X41" s="13" t="s">
        <v>40</v>
      </c>
      <c r="Y41" s="13">
        <v>91</v>
      </c>
      <c r="Z41" s="13">
        <v>73</v>
      </c>
      <c r="AA41" s="13">
        <v>65</v>
      </c>
      <c r="AB41" s="13" t="str">
        <f>VLOOKUP(D41,[4]sheet1!$A$2:$B$43,2,0)</f>
        <v>81</v>
      </c>
      <c r="AC41" s="13">
        <v>90</v>
      </c>
      <c r="AD41" s="13">
        <v>89</v>
      </c>
      <c r="AE41" s="14">
        <v>89.5</v>
      </c>
      <c r="AF41" s="14">
        <f>SUM($E$2:$N$2)+SUM($P$2:$U$2)+SUM($Y$2:$AA$2)+$AB$2</f>
        <v>41.5</v>
      </c>
      <c r="AG41" s="15">
        <f>($E$2*E41+$F$2*F41+$G$2*G41+$H$2*H41+$I$2*I41+$J$2*J41+$K$2*K41+$L$2*L41+$M$2*M41+$N$2*N41+$P$2*P41+$Q$2*Q41+$R$2*R41+$S$2*S41+$T$2*T41+$U$2*U41+$Y$2*Y41+$Z$2*Z41+$AA$2*AA41+$AB$2*AB41)/$AF$56</f>
        <v>77.9759036144578</v>
      </c>
      <c r="AH41" s="14">
        <v>77.5</v>
      </c>
      <c r="AI41" s="14">
        <v>0</v>
      </c>
      <c r="AJ41" s="14">
        <v>0</v>
      </c>
      <c r="AK41" s="15">
        <f t="shared" si="2"/>
        <v>76.3581325301205</v>
      </c>
      <c r="AL41" s="16">
        <v>2.704</v>
      </c>
      <c r="AM41" s="14"/>
    </row>
    <row r="42" spans="1:39">
      <c r="A42" s="11">
        <v>39</v>
      </c>
      <c r="B42" s="11" t="s">
        <v>653</v>
      </c>
      <c r="C42" s="12" t="s">
        <v>729</v>
      </c>
      <c r="D42" s="11" t="s">
        <v>730</v>
      </c>
      <c r="E42" s="13">
        <v>70</v>
      </c>
      <c r="F42" s="13">
        <v>79</v>
      </c>
      <c r="G42" s="13">
        <v>78</v>
      </c>
      <c r="H42" s="13">
        <v>93</v>
      </c>
      <c r="I42" s="13">
        <v>73</v>
      </c>
      <c r="J42" s="13">
        <v>81</v>
      </c>
      <c r="K42" s="13">
        <v>92</v>
      </c>
      <c r="L42" s="13">
        <v>90</v>
      </c>
      <c r="M42" s="13">
        <v>80</v>
      </c>
      <c r="N42" s="13">
        <v>75</v>
      </c>
      <c r="O42" s="13" t="s">
        <v>40</v>
      </c>
      <c r="P42" s="13">
        <v>79</v>
      </c>
      <c r="Q42" s="13">
        <v>85</v>
      </c>
      <c r="R42" s="13">
        <v>85</v>
      </c>
      <c r="S42" s="13">
        <v>67</v>
      </c>
      <c r="T42" s="13">
        <v>81</v>
      </c>
      <c r="U42" s="13">
        <v>85</v>
      </c>
      <c r="V42" s="13">
        <v>83</v>
      </c>
      <c r="W42" s="13" t="s">
        <v>40</v>
      </c>
      <c r="X42" s="13" t="s">
        <v>40</v>
      </c>
      <c r="Y42" s="13">
        <v>75</v>
      </c>
      <c r="Z42" s="13">
        <v>76</v>
      </c>
      <c r="AA42" s="13">
        <v>75</v>
      </c>
      <c r="AB42" s="13" t="s">
        <v>40</v>
      </c>
      <c r="AC42" s="13">
        <v>86</v>
      </c>
      <c r="AD42" s="13">
        <v>89</v>
      </c>
      <c r="AE42" s="14">
        <v>87.5</v>
      </c>
      <c r="AF42" s="14">
        <f>SUM($E$2:$N$2)+SUM($P$2:$V$2)+SUM($Y$2:$AA$2)</f>
        <v>41.5</v>
      </c>
      <c r="AG42" s="15">
        <f t="array" ref="AG42">(SUM(SUMPRODUCT($E$2:$N$2,E42:N42),SUMPRODUCT($P$2:$V$2,P42:V42),SUMPRODUCT($Y$2:$AA$2,Y42:AA42)))/AF42</f>
        <v>79.5421686746988</v>
      </c>
      <c r="AH42" s="14">
        <v>60.9</v>
      </c>
      <c r="AI42" s="14">
        <v>0</v>
      </c>
      <c r="AJ42" s="14">
        <v>0</v>
      </c>
      <c r="AK42" s="15">
        <f t="shared" si="2"/>
        <v>76.2245180722892</v>
      </c>
      <c r="AL42" s="16">
        <v>2.86</v>
      </c>
      <c r="AM42" s="14"/>
    </row>
    <row r="43" spans="1:39">
      <c r="A43" s="11">
        <v>40</v>
      </c>
      <c r="B43" s="11" t="s">
        <v>649</v>
      </c>
      <c r="C43" s="12" t="s">
        <v>731</v>
      </c>
      <c r="D43" s="11" t="s">
        <v>732</v>
      </c>
      <c r="E43" s="13">
        <v>80</v>
      </c>
      <c r="F43" s="13">
        <v>70</v>
      </c>
      <c r="G43" s="13">
        <v>76</v>
      </c>
      <c r="H43" s="13">
        <v>83</v>
      </c>
      <c r="I43" s="13">
        <v>75</v>
      </c>
      <c r="J43" s="13">
        <v>79</v>
      </c>
      <c r="K43" s="13">
        <v>86</v>
      </c>
      <c r="L43" s="13">
        <v>82</v>
      </c>
      <c r="M43" s="13">
        <v>83</v>
      </c>
      <c r="N43" s="13">
        <v>85</v>
      </c>
      <c r="O43" s="13">
        <v>67</v>
      </c>
      <c r="P43" s="13" t="s">
        <v>40</v>
      </c>
      <c r="Q43" s="13">
        <v>85</v>
      </c>
      <c r="R43" s="13">
        <v>75</v>
      </c>
      <c r="S43" s="13">
        <v>64</v>
      </c>
      <c r="T43" s="13">
        <v>83</v>
      </c>
      <c r="U43" s="13">
        <v>85</v>
      </c>
      <c r="V43" s="13">
        <v>84</v>
      </c>
      <c r="W43" s="13">
        <v>77</v>
      </c>
      <c r="X43" s="13">
        <v>86</v>
      </c>
      <c r="Y43" s="13" t="s">
        <v>40</v>
      </c>
      <c r="Z43" s="13" t="s">
        <v>40</v>
      </c>
      <c r="AA43" s="13">
        <v>65</v>
      </c>
      <c r="AB43" s="13" t="s">
        <v>40</v>
      </c>
      <c r="AC43" s="13">
        <v>90</v>
      </c>
      <c r="AD43" s="13">
        <v>89</v>
      </c>
      <c r="AE43" s="14">
        <v>89.5</v>
      </c>
      <c r="AF43" s="14">
        <f t="shared" si="15"/>
        <v>41.5</v>
      </c>
      <c r="AG43" s="15">
        <f t="shared" si="16"/>
        <v>77.9036144578313</v>
      </c>
      <c r="AH43" s="14">
        <v>73.5</v>
      </c>
      <c r="AI43" s="14">
        <v>0</v>
      </c>
      <c r="AJ43" s="14">
        <v>0</v>
      </c>
      <c r="AK43" s="15">
        <f t="shared" si="2"/>
        <v>76.1075301204819</v>
      </c>
      <c r="AL43" s="16">
        <v>2.819</v>
      </c>
      <c r="AM43" s="14"/>
    </row>
    <row r="44" spans="1:39">
      <c r="A44" s="11">
        <v>41</v>
      </c>
      <c r="B44" s="11" t="s">
        <v>649</v>
      </c>
      <c r="C44" s="12" t="s">
        <v>733</v>
      </c>
      <c r="D44" s="11" t="s">
        <v>734</v>
      </c>
      <c r="E44" s="13">
        <v>65</v>
      </c>
      <c r="F44" s="13">
        <v>56</v>
      </c>
      <c r="G44" s="13">
        <v>85</v>
      </c>
      <c r="H44" s="13">
        <v>85</v>
      </c>
      <c r="I44" s="13">
        <v>82</v>
      </c>
      <c r="J44" s="13">
        <v>88</v>
      </c>
      <c r="K44" s="13">
        <v>84</v>
      </c>
      <c r="L44" s="13">
        <v>69</v>
      </c>
      <c r="M44" s="13">
        <v>94</v>
      </c>
      <c r="N44" s="13">
        <v>85</v>
      </c>
      <c r="O44" s="13">
        <v>68</v>
      </c>
      <c r="P44" s="13" t="s">
        <v>40</v>
      </c>
      <c r="Q44" s="13">
        <v>95</v>
      </c>
      <c r="R44" s="13">
        <v>85</v>
      </c>
      <c r="S44" s="13">
        <v>76</v>
      </c>
      <c r="T44" s="13">
        <v>82</v>
      </c>
      <c r="U44" s="13">
        <v>85</v>
      </c>
      <c r="V44" s="13">
        <v>84</v>
      </c>
      <c r="W44" s="13">
        <v>75</v>
      </c>
      <c r="X44" s="13">
        <v>84</v>
      </c>
      <c r="Y44" s="13" t="s">
        <v>40</v>
      </c>
      <c r="Z44" s="13" t="s">
        <v>40</v>
      </c>
      <c r="AA44" s="13">
        <v>75</v>
      </c>
      <c r="AB44" s="13" t="s">
        <v>40</v>
      </c>
      <c r="AC44" s="13">
        <v>87</v>
      </c>
      <c r="AD44" s="13">
        <v>89</v>
      </c>
      <c r="AE44" s="14">
        <v>88</v>
      </c>
      <c r="AF44" s="14">
        <f t="shared" si="15"/>
        <v>41.5</v>
      </c>
      <c r="AG44" s="15">
        <f t="shared" si="16"/>
        <v>78.6385542168675</v>
      </c>
      <c r="AH44" s="14">
        <v>66.8</v>
      </c>
      <c r="AI44" s="14">
        <v>0</v>
      </c>
      <c r="AJ44" s="14">
        <v>0</v>
      </c>
      <c r="AK44" s="15">
        <f t="shared" si="2"/>
        <v>75.9869879518072</v>
      </c>
      <c r="AL44" s="16">
        <v>3.046</v>
      </c>
      <c r="AM44" s="14"/>
    </row>
    <row r="45" spans="1:39">
      <c r="A45" s="11">
        <v>42</v>
      </c>
      <c r="B45" s="11" t="s">
        <v>649</v>
      </c>
      <c r="C45" s="12" t="s">
        <v>735</v>
      </c>
      <c r="D45" s="11" t="s">
        <v>736</v>
      </c>
      <c r="E45" s="13">
        <v>68</v>
      </c>
      <c r="F45" s="13">
        <v>74</v>
      </c>
      <c r="G45" s="13">
        <v>88</v>
      </c>
      <c r="H45" s="13">
        <v>81</v>
      </c>
      <c r="I45" s="13">
        <v>75</v>
      </c>
      <c r="J45" s="13">
        <v>77</v>
      </c>
      <c r="K45" s="13">
        <v>88</v>
      </c>
      <c r="L45" s="13">
        <v>63</v>
      </c>
      <c r="M45" s="13">
        <v>79</v>
      </c>
      <c r="N45" s="13">
        <v>85</v>
      </c>
      <c r="O45" s="13">
        <v>70</v>
      </c>
      <c r="P45" s="13" t="s">
        <v>40</v>
      </c>
      <c r="Q45" s="13">
        <v>85</v>
      </c>
      <c r="R45" s="13">
        <v>85</v>
      </c>
      <c r="S45" s="13">
        <v>65</v>
      </c>
      <c r="T45" s="13">
        <v>84</v>
      </c>
      <c r="U45" s="13">
        <v>85</v>
      </c>
      <c r="V45" s="13">
        <v>88</v>
      </c>
      <c r="W45" s="13">
        <v>83</v>
      </c>
      <c r="X45" s="13">
        <v>77</v>
      </c>
      <c r="Y45" s="13" t="s">
        <v>40</v>
      </c>
      <c r="Z45" s="13" t="s">
        <v>40</v>
      </c>
      <c r="AA45" s="13">
        <v>75</v>
      </c>
      <c r="AB45" s="13" t="s">
        <v>40</v>
      </c>
      <c r="AC45" s="13">
        <v>89</v>
      </c>
      <c r="AD45" s="13">
        <v>89</v>
      </c>
      <c r="AE45" s="14">
        <v>89</v>
      </c>
      <c r="AF45" s="14">
        <f t="shared" si="15"/>
        <v>41.5</v>
      </c>
      <c r="AG45" s="15">
        <f t="shared" si="16"/>
        <v>77.9397590361446</v>
      </c>
      <c r="AH45" s="14">
        <v>72</v>
      </c>
      <c r="AI45" s="14">
        <v>0</v>
      </c>
      <c r="AJ45" s="14">
        <v>0</v>
      </c>
      <c r="AK45" s="15">
        <f t="shared" si="2"/>
        <v>75.9578313253012</v>
      </c>
      <c r="AL45" s="16">
        <v>2.837</v>
      </c>
      <c r="AM45" s="14"/>
    </row>
    <row r="46" spans="1:39">
      <c r="A46" s="11">
        <v>43</v>
      </c>
      <c r="B46" s="11" t="s">
        <v>653</v>
      </c>
      <c r="C46" s="12" t="s">
        <v>737</v>
      </c>
      <c r="D46" s="11" t="s">
        <v>738</v>
      </c>
      <c r="E46" s="13">
        <v>72</v>
      </c>
      <c r="F46" s="13">
        <v>84</v>
      </c>
      <c r="G46" s="13">
        <v>80</v>
      </c>
      <c r="H46" s="13">
        <v>83</v>
      </c>
      <c r="I46" s="13">
        <v>62</v>
      </c>
      <c r="J46" s="13">
        <v>77</v>
      </c>
      <c r="K46" s="13">
        <v>87</v>
      </c>
      <c r="L46" s="13">
        <v>83</v>
      </c>
      <c r="M46" s="13">
        <v>87</v>
      </c>
      <c r="N46" s="13">
        <v>75</v>
      </c>
      <c r="O46" s="13">
        <v>80</v>
      </c>
      <c r="P46" s="13" t="s">
        <v>40</v>
      </c>
      <c r="Q46" s="13">
        <v>85</v>
      </c>
      <c r="R46" s="13">
        <v>75</v>
      </c>
      <c r="S46" s="13">
        <v>70</v>
      </c>
      <c r="T46" s="13">
        <v>84</v>
      </c>
      <c r="U46" s="13">
        <v>95</v>
      </c>
      <c r="V46" s="13">
        <v>88</v>
      </c>
      <c r="W46" s="13">
        <v>79</v>
      </c>
      <c r="X46" s="13">
        <v>69</v>
      </c>
      <c r="Y46" s="13" t="s">
        <v>40</v>
      </c>
      <c r="Z46" s="13" t="s">
        <v>40</v>
      </c>
      <c r="AA46" s="13">
        <v>75</v>
      </c>
      <c r="AB46" s="13" t="s">
        <v>40</v>
      </c>
      <c r="AC46" s="13">
        <v>84</v>
      </c>
      <c r="AD46" s="13">
        <v>85</v>
      </c>
      <c r="AE46" s="14">
        <v>84.5</v>
      </c>
      <c r="AF46" s="14">
        <f t="shared" si="15"/>
        <v>41.5</v>
      </c>
      <c r="AG46" s="15">
        <f t="shared" si="16"/>
        <v>79.1084337349398</v>
      </c>
      <c r="AH46" s="14">
        <v>68.4</v>
      </c>
      <c r="AI46" s="14">
        <v>0</v>
      </c>
      <c r="AJ46" s="14">
        <v>0</v>
      </c>
      <c r="AK46" s="15">
        <f t="shared" si="2"/>
        <v>75.6959036144578</v>
      </c>
      <c r="AL46" s="16">
        <v>2.832</v>
      </c>
      <c r="AM46" s="14"/>
    </row>
    <row r="47" spans="1:39">
      <c r="A47" s="11">
        <v>44</v>
      </c>
      <c r="B47" s="11" t="s">
        <v>649</v>
      </c>
      <c r="C47" s="12" t="s">
        <v>739</v>
      </c>
      <c r="D47" s="11" t="s">
        <v>740</v>
      </c>
      <c r="E47" s="13">
        <v>68</v>
      </c>
      <c r="F47" s="13">
        <v>69</v>
      </c>
      <c r="G47" s="13">
        <v>89</v>
      </c>
      <c r="H47" s="13">
        <v>87</v>
      </c>
      <c r="I47" s="13">
        <v>67</v>
      </c>
      <c r="J47" s="13">
        <v>72</v>
      </c>
      <c r="K47" s="13">
        <v>86</v>
      </c>
      <c r="L47" s="13">
        <v>73</v>
      </c>
      <c r="M47" s="13">
        <v>72</v>
      </c>
      <c r="N47" s="13">
        <v>85</v>
      </c>
      <c r="O47" s="13" t="s">
        <v>40</v>
      </c>
      <c r="P47" s="13">
        <v>70</v>
      </c>
      <c r="Q47" s="13">
        <v>95</v>
      </c>
      <c r="R47" s="13">
        <v>85</v>
      </c>
      <c r="S47" s="13">
        <v>73</v>
      </c>
      <c r="T47" s="13">
        <v>80</v>
      </c>
      <c r="U47" s="13">
        <v>85</v>
      </c>
      <c r="V47" s="13">
        <v>93</v>
      </c>
      <c r="W47" s="13" t="s">
        <v>40</v>
      </c>
      <c r="X47" s="13" t="s">
        <v>40</v>
      </c>
      <c r="Y47" s="13">
        <v>96</v>
      </c>
      <c r="Z47" s="13">
        <v>72</v>
      </c>
      <c r="AA47" s="13">
        <v>75</v>
      </c>
      <c r="AB47" s="13" t="s">
        <v>40</v>
      </c>
      <c r="AC47" s="13">
        <v>94</v>
      </c>
      <c r="AD47" s="13">
        <v>88</v>
      </c>
      <c r="AE47" s="14">
        <v>91</v>
      </c>
      <c r="AF47" s="14">
        <f t="shared" ref="AF47:AF53" si="17">SUM($E$2:$N$2)+SUM($P$2:$V$2)+SUM($Y$2:$AA$2)</f>
        <v>41.5</v>
      </c>
      <c r="AG47" s="15">
        <f t="array" ref="AG47">(SUM(SUMPRODUCT($E$2:$N$2,E47:N47),SUMPRODUCT($P$2:$V$2,P47:V47),SUMPRODUCT($Y$2:$AA$2,Y47:AA47)))/AF47</f>
        <v>78.5421686746988</v>
      </c>
      <c r="AH47" s="14">
        <v>49.8</v>
      </c>
      <c r="AI47" s="14">
        <v>0</v>
      </c>
      <c r="AJ47" s="14">
        <v>0</v>
      </c>
      <c r="AK47" s="15">
        <f t="shared" si="2"/>
        <v>75.6695180722892</v>
      </c>
      <c r="AL47" s="16">
        <v>2.483</v>
      </c>
      <c r="AM47" s="14"/>
    </row>
    <row r="48" spans="1:39">
      <c r="A48" s="11">
        <v>45</v>
      </c>
      <c r="B48" s="11" t="s">
        <v>649</v>
      </c>
      <c r="C48" s="12" t="s">
        <v>741</v>
      </c>
      <c r="D48" s="11" t="s">
        <v>742</v>
      </c>
      <c r="E48" s="13">
        <v>65</v>
      </c>
      <c r="F48" s="13">
        <v>68</v>
      </c>
      <c r="G48" s="13">
        <v>87</v>
      </c>
      <c r="H48" s="13">
        <v>78</v>
      </c>
      <c r="I48" s="13">
        <v>69</v>
      </c>
      <c r="J48" s="13">
        <v>72</v>
      </c>
      <c r="K48" s="13">
        <v>81</v>
      </c>
      <c r="L48" s="13">
        <v>88</v>
      </c>
      <c r="M48" s="13">
        <v>91</v>
      </c>
      <c r="N48" s="13">
        <v>85</v>
      </c>
      <c r="O48" s="13">
        <v>58</v>
      </c>
      <c r="P48" s="13" t="s">
        <v>40</v>
      </c>
      <c r="Q48" s="13">
        <v>85</v>
      </c>
      <c r="R48" s="13">
        <v>75</v>
      </c>
      <c r="S48" s="13">
        <v>73</v>
      </c>
      <c r="T48" s="13">
        <v>85</v>
      </c>
      <c r="U48" s="13">
        <v>85</v>
      </c>
      <c r="V48" s="13">
        <v>88</v>
      </c>
      <c r="W48" s="13">
        <v>80</v>
      </c>
      <c r="X48" s="13">
        <v>80</v>
      </c>
      <c r="Y48" s="13" t="s">
        <v>40</v>
      </c>
      <c r="Z48" s="13" t="s">
        <v>40</v>
      </c>
      <c r="AA48" s="13">
        <v>75</v>
      </c>
      <c r="AB48" s="13" t="s">
        <v>40</v>
      </c>
      <c r="AC48" s="13">
        <v>90</v>
      </c>
      <c r="AD48" s="13">
        <v>91</v>
      </c>
      <c r="AE48" s="14">
        <v>90.5</v>
      </c>
      <c r="AF48" s="14">
        <f>SUM($E$2:$O$2)+SUM($Q$2:$X$2)+SUM($AA$2)</f>
        <v>41.5</v>
      </c>
      <c r="AG48" s="15">
        <f>($E$2*E48+$F$2*F48+$G$2*G48+$H$2*H48+$I$2*I48+$J$2*J48+$K$2*K48+$L$2*L48+$M$2*M48+$N$2*N48+$O$2*O48+$Q$2*Q48+$R$2*R48+$S$2*S48+$T$2*T48+$U$2*U48+$V$2*V48+$W$2*W48+$X$2*X48+$AA$2*AA48)/$AF$4</f>
        <v>77.4819277108434</v>
      </c>
      <c r="AH48" s="14">
        <v>62</v>
      </c>
      <c r="AI48" s="14">
        <v>0</v>
      </c>
      <c r="AJ48" s="14">
        <v>0</v>
      </c>
      <c r="AK48" s="15">
        <f t="shared" si="2"/>
        <v>75.4373493975904</v>
      </c>
      <c r="AL48" s="16">
        <v>2.492</v>
      </c>
      <c r="AM48" s="14"/>
    </row>
    <row r="49" spans="1:40">
      <c r="A49" s="11">
        <v>46</v>
      </c>
      <c r="B49" s="11" t="s">
        <v>653</v>
      </c>
      <c r="C49" s="12" t="s">
        <v>743</v>
      </c>
      <c r="D49" s="11" t="s">
        <v>744</v>
      </c>
      <c r="E49" s="13">
        <v>75</v>
      </c>
      <c r="F49" s="13">
        <v>83</v>
      </c>
      <c r="G49" s="13">
        <v>85</v>
      </c>
      <c r="H49" s="13">
        <v>78</v>
      </c>
      <c r="I49" s="13">
        <v>70</v>
      </c>
      <c r="J49" s="13">
        <v>70</v>
      </c>
      <c r="K49" s="13">
        <v>92</v>
      </c>
      <c r="L49" s="13">
        <v>85</v>
      </c>
      <c r="M49" s="13">
        <v>85</v>
      </c>
      <c r="N49" s="13">
        <v>65</v>
      </c>
      <c r="O49" s="13">
        <v>76</v>
      </c>
      <c r="P49" s="13" t="s">
        <v>40</v>
      </c>
      <c r="Q49" s="13">
        <v>75</v>
      </c>
      <c r="R49" s="13">
        <v>75</v>
      </c>
      <c r="S49" s="13">
        <v>75</v>
      </c>
      <c r="T49" s="13">
        <v>71</v>
      </c>
      <c r="U49" s="13">
        <v>75</v>
      </c>
      <c r="V49" s="13" t="s">
        <v>40</v>
      </c>
      <c r="W49" s="13">
        <v>79</v>
      </c>
      <c r="X49" s="13">
        <v>79</v>
      </c>
      <c r="Y49" s="13" t="s">
        <v>40</v>
      </c>
      <c r="Z49" s="13" t="s">
        <v>40</v>
      </c>
      <c r="AA49" s="13">
        <v>75</v>
      </c>
      <c r="AB49" s="13" t="str">
        <f>VLOOKUP(D49,[4]sheet1!$A$2:$B$43,2,0)</f>
        <v>87</v>
      </c>
      <c r="AC49" s="13">
        <v>87</v>
      </c>
      <c r="AD49" s="13">
        <v>87</v>
      </c>
      <c r="AE49" s="14">
        <v>87</v>
      </c>
      <c r="AF49" s="14">
        <f>SUM($E$2:$O$2)+SUM($Q$2:$X$2)+SUM($AA$2)+$AB$2</f>
        <v>43</v>
      </c>
      <c r="AG49" s="15">
        <f>($E$2*E49+$F$2*F49+$G$2*G49+$H$2*H49+$I$2*I49+$J$2*J49+$K$2*K49+$L$2*L49+$M$2*M49+$N$2*N49+$O$2*O49+$Q$2*Q49+$R$2*R49+$S$2*S49+$T$2*T49+$U$2*U49+$W$2*W49+$X$2*X49+$AA$2*AA49+$AB$2*AB49)/$AF$6</f>
        <v>77.4939759036145</v>
      </c>
      <c r="AH49" s="14">
        <v>70.7</v>
      </c>
      <c r="AI49" s="14">
        <v>0</v>
      </c>
      <c r="AJ49" s="14">
        <v>0</v>
      </c>
      <c r="AK49" s="15">
        <f t="shared" si="2"/>
        <v>75.1807831325301</v>
      </c>
      <c r="AL49" s="16">
        <v>2.532</v>
      </c>
      <c r="AM49" s="14"/>
    </row>
    <row r="50" spans="1:40">
      <c r="A50" s="11">
        <v>47</v>
      </c>
      <c r="B50" s="11" t="s">
        <v>649</v>
      </c>
      <c r="C50" s="12" t="s">
        <v>745</v>
      </c>
      <c r="D50" s="11" t="s">
        <v>746</v>
      </c>
      <c r="E50" s="13">
        <v>61</v>
      </c>
      <c r="F50" s="13">
        <v>66</v>
      </c>
      <c r="G50" s="13">
        <v>77</v>
      </c>
      <c r="H50" s="13">
        <v>77</v>
      </c>
      <c r="I50" s="13">
        <v>77</v>
      </c>
      <c r="J50" s="13">
        <v>76</v>
      </c>
      <c r="K50" s="13">
        <v>87</v>
      </c>
      <c r="L50" s="13">
        <v>71</v>
      </c>
      <c r="M50" s="13">
        <v>80</v>
      </c>
      <c r="N50" s="13">
        <v>75</v>
      </c>
      <c r="O50" s="13">
        <v>66</v>
      </c>
      <c r="P50" s="13" t="s">
        <v>40</v>
      </c>
      <c r="Q50" s="13">
        <v>95</v>
      </c>
      <c r="R50" s="13">
        <v>75</v>
      </c>
      <c r="S50" s="13">
        <v>66</v>
      </c>
      <c r="T50" s="13">
        <v>82</v>
      </c>
      <c r="U50" s="13">
        <v>85</v>
      </c>
      <c r="V50" s="13">
        <v>89</v>
      </c>
      <c r="W50" s="13">
        <v>70</v>
      </c>
      <c r="X50" s="13">
        <v>81</v>
      </c>
      <c r="Y50" s="13" t="s">
        <v>40</v>
      </c>
      <c r="Z50" s="13" t="s">
        <v>40</v>
      </c>
      <c r="AA50" s="13">
        <v>75</v>
      </c>
      <c r="AB50" s="13" t="s">
        <v>40</v>
      </c>
      <c r="AC50" s="13">
        <v>95</v>
      </c>
      <c r="AD50" s="13">
        <v>95</v>
      </c>
      <c r="AE50" s="14">
        <v>95</v>
      </c>
      <c r="AF50" s="14">
        <f>SUM($E$2:$O$2)+SUM($Q$2:$X$2)+SUM($AA$2)</f>
        <v>41.5</v>
      </c>
      <c r="AG50" s="15">
        <f>($E$2*E50+$F$2*F50+$G$2*G50+$H$2*H50+$I$2*I50+$J$2*J50+$K$2*K50+$L$2*L50+$M$2*M50+$N$2*N50+$O$2*O50+$Q$2*Q50+$R$2*R50+$S$2*S50+$T$2*T50+$U$2*U50+$V$2*V50+$W$2*W50+$X$2*X50+$AA$2*AA50)/$AF$4</f>
        <v>75.5060240963855</v>
      </c>
      <c r="AH50" s="14">
        <v>65.6</v>
      </c>
      <c r="AI50" s="14">
        <v>0</v>
      </c>
      <c r="AJ50" s="14">
        <v>0</v>
      </c>
      <c r="AK50" s="15">
        <f t="shared" si="2"/>
        <v>75.1342168674699</v>
      </c>
      <c r="AL50" s="16">
        <v>2.576</v>
      </c>
      <c r="AM50" s="14"/>
    </row>
    <row r="51" spans="1:40">
      <c r="A51" s="11">
        <v>48</v>
      </c>
      <c r="B51" s="11" t="s">
        <v>653</v>
      </c>
      <c r="C51" s="12" t="s">
        <v>747</v>
      </c>
      <c r="D51" s="11" t="s">
        <v>748</v>
      </c>
      <c r="E51" s="13">
        <v>60</v>
      </c>
      <c r="F51" s="13">
        <v>60</v>
      </c>
      <c r="G51" s="13">
        <v>74</v>
      </c>
      <c r="H51" s="13">
        <v>88</v>
      </c>
      <c r="I51" s="13">
        <v>73</v>
      </c>
      <c r="J51" s="13">
        <v>69</v>
      </c>
      <c r="K51" s="13">
        <v>92</v>
      </c>
      <c r="L51" s="13">
        <v>83</v>
      </c>
      <c r="M51" s="13">
        <v>84</v>
      </c>
      <c r="N51" s="13">
        <v>75</v>
      </c>
      <c r="O51" s="13" t="s">
        <v>40</v>
      </c>
      <c r="P51" s="13">
        <v>74</v>
      </c>
      <c r="Q51" s="13">
        <v>95</v>
      </c>
      <c r="R51" s="13">
        <v>65</v>
      </c>
      <c r="S51" s="13">
        <v>73</v>
      </c>
      <c r="T51" s="13">
        <v>81</v>
      </c>
      <c r="U51" s="13">
        <v>95</v>
      </c>
      <c r="V51" s="13">
        <v>83</v>
      </c>
      <c r="W51" s="13" t="s">
        <v>40</v>
      </c>
      <c r="X51" s="13" t="s">
        <v>40</v>
      </c>
      <c r="Y51" s="13">
        <v>82</v>
      </c>
      <c r="Z51" s="13">
        <v>76</v>
      </c>
      <c r="AA51" s="13">
        <v>65</v>
      </c>
      <c r="AB51" s="13" t="s">
        <v>40</v>
      </c>
      <c r="AC51" s="13">
        <v>90</v>
      </c>
      <c r="AD51" s="13">
        <v>91</v>
      </c>
      <c r="AE51" s="14">
        <v>90.5</v>
      </c>
      <c r="AF51" s="14">
        <f t="shared" si="17"/>
        <v>41.5</v>
      </c>
      <c r="AG51" s="15">
        <f t="array" ref="AG51">(SUM(SUMPRODUCT($E$2:$N$2,E51:N51),SUMPRODUCT($P$2:$V$2,P51:V51),SUMPRODUCT($Y$2:$AA$2,Y51:AA51)))/AF51</f>
        <v>76.4698795180723</v>
      </c>
      <c r="AH51" s="14">
        <v>70</v>
      </c>
      <c r="AI51" s="14">
        <v>0</v>
      </c>
      <c r="AJ51" s="14">
        <v>0</v>
      </c>
      <c r="AK51" s="15">
        <f t="shared" si="2"/>
        <v>75.1289156626506</v>
      </c>
      <c r="AL51" s="16">
        <v>2.279</v>
      </c>
      <c r="AM51" s="14"/>
    </row>
    <row r="52" spans="1:40">
      <c r="A52" s="11">
        <v>49</v>
      </c>
      <c r="B52" s="11" t="s">
        <v>649</v>
      </c>
      <c r="C52" s="12" t="s">
        <v>749</v>
      </c>
      <c r="D52" s="11" t="s">
        <v>750</v>
      </c>
      <c r="E52" s="13">
        <v>58</v>
      </c>
      <c r="F52" s="13">
        <v>64</v>
      </c>
      <c r="G52" s="13">
        <v>87</v>
      </c>
      <c r="H52" s="13">
        <v>84</v>
      </c>
      <c r="I52" s="13">
        <v>58</v>
      </c>
      <c r="J52" s="13">
        <v>72</v>
      </c>
      <c r="K52" s="13">
        <v>84</v>
      </c>
      <c r="L52" s="13">
        <v>89</v>
      </c>
      <c r="M52" s="13">
        <v>74</v>
      </c>
      <c r="N52" s="13">
        <v>95</v>
      </c>
      <c r="O52" s="13" t="s">
        <v>40</v>
      </c>
      <c r="P52" s="13">
        <v>71</v>
      </c>
      <c r="Q52" s="13">
        <v>85</v>
      </c>
      <c r="R52" s="13">
        <v>85</v>
      </c>
      <c r="S52" s="13">
        <v>67</v>
      </c>
      <c r="T52" s="13">
        <v>85</v>
      </c>
      <c r="U52" s="13">
        <v>85</v>
      </c>
      <c r="V52" s="13">
        <v>78</v>
      </c>
      <c r="W52" s="13" t="s">
        <v>40</v>
      </c>
      <c r="X52" s="13" t="s">
        <v>40</v>
      </c>
      <c r="Y52" s="13">
        <v>73</v>
      </c>
      <c r="Z52" s="13">
        <v>83</v>
      </c>
      <c r="AA52" s="13">
        <v>75</v>
      </c>
      <c r="AB52" s="13" t="s">
        <v>40</v>
      </c>
      <c r="AC52" s="13">
        <v>90</v>
      </c>
      <c r="AD52" s="13">
        <v>89</v>
      </c>
      <c r="AE52" s="14">
        <v>89.5</v>
      </c>
      <c r="AF52" s="14">
        <f t="shared" si="17"/>
        <v>41.5</v>
      </c>
      <c r="AG52" s="15">
        <f t="array" ref="AG52">(SUM(SUMPRODUCT($E$2:$N$2,E52:N52),SUMPRODUCT($P$2:$V$2,P52:V52),SUMPRODUCT($Y$2:$AA$2,Y52:AA52)))/AF52</f>
        <v>76.289156626506</v>
      </c>
      <c r="AH52" s="14">
        <v>75.2</v>
      </c>
      <c r="AI52" s="14">
        <v>0</v>
      </c>
      <c r="AJ52" s="14">
        <v>0</v>
      </c>
      <c r="AK52" s="15">
        <f t="shared" si="2"/>
        <v>75.0624096385542</v>
      </c>
      <c r="AL52" s="16">
        <v>2.413</v>
      </c>
      <c r="AM52" s="14"/>
    </row>
    <row r="53" spans="1:40">
      <c r="A53" s="11">
        <v>50</v>
      </c>
      <c r="B53" s="11" t="s">
        <v>649</v>
      </c>
      <c r="C53" s="12" t="s">
        <v>751</v>
      </c>
      <c r="D53" s="11" t="s">
        <v>752</v>
      </c>
      <c r="E53" s="13">
        <v>69</v>
      </c>
      <c r="F53" s="13">
        <v>68</v>
      </c>
      <c r="G53" s="13">
        <v>80</v>
      </c>
      <c r="H53" s="13">
        <v>71</v>
      </c>
      <c r="I53" s="13">
        <v>62</v>
      </c>
      <c r="J53" s="13">
        <v>67</v>
      </c>
      <c r="K53" s="13">
        <v>92</v>
      </c>
      <c r="L53" s="13">
        <v>82</v>
      </c>
      <c r="M53" s="13">
        <v>68</v>
      </c>
      <c r="N53" s="13">
        <v>85</v>
      </c>
      <c r="O53" s="13" t="s">
        <v>40</v>
      </c>
      <c r="P53" s="13">
        <v>82</v>
      </c>
      <c r="Q53" s="13">
        <v>85</v>
      </c>
      <c r="R53" s="13">
        <v>85</v>
      </c>
      <c r="S53" s="13">
        <v>68</v>
      </c>
      <c r="T53" s="13">
        <v>92</v>
      </c>
      <c r="U53" s="13">
        <v>85</v>
      </c>
      <c r="V53" s="13">
        <v>88</v>
      </c>
      <c r="W53" s="13" t="s">
        <v>40</v>
      </c>
      <c r="X53" s="13" t="s">
        <v>40</v>
      </c>
      <c r="Y53" s="13">
        <v>86</v>
      </c>
      <c r="Z53" s="13">
        <v>78</v>
      </c>
      <c r="AA53" s="13">
        <v>75</v>
      </c>
      <c r="AB53" s="13" t="s">
        <v>40</v>
      </c>
      <c r="AC53" s="13">
        <v>90</v>
      </c>
      <c r="AD53" s="13">
        <v>92</v>
      </c>
      <c r="AE53" s="14">
        <v>91</v>
      </c>
      <c r="AF53" s="14">
        <f t="shared" si="17"/>
        <v>41.5</v>
      </c>
      <c r="AG53" s="15">
        <f t="array" ref="AG53">(SUM(SUMPRODUCT($E$2:$N$2,E53:N53),SUMPRODUCT($P$2:$V$2,P53:V53),SUMPRODUCT($Y$2:$AA$2,Y53:AA53)))/AF53</f>
        <v>77.2289156626506</v>
      </c>
      <c r="AH53" s="14">
        <v>53.9</v>
      </c>
      <c r="AI53" s="14">
        <v>0</v>
      </c>
      <c r="AJ53" s="14">
        <v>0</v>
      </c>
      <c r="AK53" s="15">
        <f t="shared" si="2"/>
        <v>74.9552409638554</v>
      </c>
      <c r="AL53" s="16">
        <v>2.61</v>
      </c>
      <c r="AM53" s="14"/>
    </row>
    <row r="54" spans="1:40">
      <c r="A54" s="11">
        <v>51</v>
      </c>
      <c r="B54" s="11" t="s">
        <v>649</v>
      </c>
      <c r="C54" s="12" t="s">
        <v>753</v>
      </c>
      <c r="D54" s="11" t="s">
        <v>754</v>
      </c>
      <c r="E54" s="13">
        <v>53</v>
      </c>
      <c r="F54" s="13">
        <v>72</v>
      </c>
      <c r="G54" s="13">
        <v>78</v>
      </c>
      <c r="H54" s="13">
        <v>89</v>
      </c>
      <c r="I54" s="13">
        <v>69</v>
      </c>
      <c r="J54" s="13">
        <v>73</v>
      </c>
      <c r="K54" s="13">
        <v>80</v>
      </c>
      <c r="L54" s="13">
        <v>83</v>
      </c>
      <c r="M54" s="13">
        <v>88</v>
      </c>
      <c r="N54" s="13">
        <v>75</v>
      </c>
      <c r="O54" s="13">
        <v>65</v>
      </c>
      <c r="P54" s="13" t="s">
        <v>40</v>
      </c>
      <c r="Q54" s="13">
        <v>75</v>
      </c>
      <c r="R54" s="13">
        <v>75</v>
      </c>
      <c r="S54" s="13">
        <v>71</v>
      </c>
      <c r="T54" s="13">
        <v>84</v>
      </c>
      <c r="U54" s="13">
        <v>85</v>
      </c>
      <c r="V54" s="13">
        <v>88</v>
      </c>
      <c r="W54" s="13">
        <v>86</v>
      </c>
      <c r="X54" s="13">
        <v>76</v>
      </c>
      <c r="Y54" s="13" t="s">
        <v>40</v>
      </c>
      <c r="Z54" s="13" t="s">
        <v>40</v>
      </c>
      <c r="AA54" s="13">
        <v>75</v>
      </c>
      <c r="AB54" s="13" t="s">
        <v>40</v>
      </c>
      <c r="AC54" s="13">
        <v>96</v>
      </c>
      <c r="AD54" s="13">
        <v>93</v>
      </c>
      <c r="AE54" s="14">
        <v>94.5</v>
      </c>
      <c r="AF54" s="14">
        <f>SUM($E$2:$O$2)+SUM($Q$2:$X$2)+SUM($AA$2)</f>
        <v>41.5</v>
      </c>
      <c r="AG54" s="15">
        <f>($E$2*E54+$F$2*F54+$G$2*G54+$H$2*H54+$I$2*I54+$J$2*J54+$K$2*K54+$L$2*L54+$M$2*M54+$N$2*N54+$O$2*O54+$Q$2*Q54+$R$2*R54+$S$2*S54+$T$2*T54+$U$2*U54+$V$2*V54+$W$2*W54+$X$2*X54+$AA$2*AA54)/$AF$4</f>
        <v>76.3614457831325</v>
      </c>
      <c r="AH54" s="14">
        <v>51.6</v>
      </c>
      <c r="AI54" s="14">
        <v>0</v>
      </c>
      <c r="AJ54" s="14">
        <v>0</v>
      </c>
      <c r="AK54" s="15">
        <f t="shared" si="2"/>
        <v>74.9330120481928</v>
      </c>
      <c r="AL54" s="16">
        <v>2.634</v>
      </c>
      <c r="AM54" s="14"/>
    </row>
    <row r="55" spans="1:40">
      <c r="A55" s="11">
        <v>52</v>
      </c>
      <c r="B55" s="11" t="s">
        <v>653</v>
      </c>
      <c r="C55" s="12" t="s">
        <v>755</v>
      </c>
      <c r="D55" s="11" t="s">
        <v>756</v>
      </c>
      <c r="E55" s="13">
        <v>65</v>
      </c>
      <c r="F55" s="13">
        <v>72</v>
      </c>
      <c r="G55" s="13">
        <v>86</v>
      </c>
      <c r="H55" s="13">
        <v>92</v>
      </c>
      <c r="I55" s="13">
        <v>81</v>
      </c>
      <c r="J55" s="13">
        <v>73</v>
      </c>
      <c r="K55" s="13">
        <v>92</v>
      </c>
      <c r="L55" s="13">
        <v>82</v>
      </c>
      <c r="M55" s="13">
        <v>80</v>
      </c>
      <c r="N55" s="13">
        <v>75</v>
      </c>
      <c r="O55" s="13">
        <v>68</v>
      </c>
      <c r="P55" s="13" t="s">
        <v>40</v>
      </c>
      <c r="Q55" s="13">
        <v>95</v>
      </c>
      <c r="R55" s="13">
        <v>85</v>
      </c>
      <c r="S55" s="13">
        <v>73</v>
      </c>
      <c r="T55" s="13">
        <v>81</v>
      </c>
      <c r="U55" s="13">
        <v>85</v>
      </c>
      <c r="V55" s="13" t="s">
        <v>40</v>
      </c>
      <c r="W55" s="13">
        <v>64</v>
      </c>
      <c r="X55" s="13">
        <v>79</v>
      </c>
      <c r="Y55" s="13" t="s">
        <v>40</v>
      </c>
      <c r="Z55" s="13" t="s">
        <v>40</v>
      </c>
      <c r="AA55" s="13">
        <v>65</v>
      </c>
      <c r="AB55" s="13" t="str">
        <f>VLOOKUP(D55,[4]sheet1!$A$2:$B$43,2,0)</f>
        <v>94</v>
      </c>
      <c r="AC55" s="13">
        <v>88</v>
      </c>
      <c r="AD55" s="13">
        <v>89</v>
      </c>
      <c r="AE55" s="14">
        <v>88.5</v>
      </c>
      <c r="AF55" s="14">
        <f>SUM($E$2:$O$2)+SUM($Q$2:$X$2)+SUM($AA$2)+$AB$2</f>
        <v>43</v>
      </c>
      <c r="AG55" s="15">
        <f>($E$2*E55+$F$2*F55+$G$2*G55+$H$2*H55+$I$2*I55+$J$2*J55+$K$2*K55+$L$2*L55+$M$2*M55+$N$2*N55+$O$2*O55+$Q$2*Q55+$R$2*R55+$S$2*S55+$T$2*T55+$U$2*U55+$W$2*W55+$X$2*X55+$AA$2*AA55+$AB$2*AB55)/$AF$6</f>
        <v>78.3493975903614</v>
      </c>
      <c r="AH55" s="14">
        <v>47.7</v>
      </c>
      <c r="AI55" s="14">
        <v>0</v>
      </c>
      <c r="AJ55" s="14">
        <v>0</v>
      </c>
      <c r="AK55" s="15">
        <f t="shared" si="2"/>
        <v>74.929578313253</v>
      </c>
      <c r="AL55" s="16">
        <v>2.607</v>
      </c>
      <c r="AM55" s="14"/>
    </row>
    <row r="56" spans="1:40">
      <c r="A56" s="11">
        <v>53</v>
      </c>
      <c r="B56" s="11" t="s">
        <v>653</v>
      </c>
      <c r="C56" s="12" t="s">
        <v>757</v>
      </c>
      <c r="D56" s="11" t="s">
        <v>758</v>
      </c>
      <c r="E56" s="13">
        <v>62</v>
      </c>
      <c r="F56" s="13">
        <v>75</v>
      </c>
      <c r="G56" s="13">
        <v>79</v>
      </c>
      <c r="H56" s="13">
        <v>69</v>
      </c>
      <c r="I56" s="13">
        <v>85</v>
      </c>
      <c r="J56" s="13">
        <v>82</v>
      </c>
      <c r="K56" s="13">
        <v>92</v>
      </c>
      <c r="L56" s="13">
        <v>89</v>
      </c>
      <c r="M56" s="13">
        <v>80</v>
      </c>
      <c r="N56" s="13">
        <v>75</v>
      </c>
      <c r="O56" s="13" t="s">
        <v>40</v>
      </c>
      <c r="P56" s="13">
        <v>80</v>
      </c>
      <c r="Q56" s="13">
        <v>75</v>
      </c>
      <c r="R56" s="13">
        <v>75</v>
      </c>
      <c r="S56" s="13">
        <v>67</v>
      </c>
      <c r="T56" s="13">
        <v>85</v>
      </c>
      <c r="U56" s="13">
        <v>85</v>
      </c>
      <c r="V56" s="13">
        <v>88</v>
      </c>
      <c r="W56" s="13" t="s">
        <v>40</v>
      </c>
      <c r="X56" s="13" t="s">
        <v>40</v>
      </c>
      <c r="Y56" s="13">
        <v>91</v>
      </c>
      <c r="Z56" s="13">
        <v>77</v>
      </c>
      <c r="AA56" s="13">
        <v>65</v>
      </c>
      <c r="AB56" s="13" t="s">
        <v>40</v>
      </c>
      <c r="AC56" s="13">
        <v>85</v>
      </c>
      <c r="AD56" s="13">
        <v>85</v>
      </c>
      <c r="AE56" s="14">
        <v>85</v>
      </c>
      <c r="AF56" s="14">
        <f t="shared" ref="AF56:AF60" si="18">SUM($E$2:$N$2)+SUM($P$2:$V$2)+SUM($Y$2:$AA$2)</f>
        <v>41.5</v>
      </c>
      <c r="AG56" s="15">
        <f t="array" ref="AG56">(SUM(SUMPRODUCT($E$2:$N$2,E56:N56),SUMPRODUCT($P$2:$V$2,P56:V56),SUMPRODUCT($Y$2:$AA$2,Y56:AA56)))/AF56</f>
        <v>78.0963855421687</v>
      </c>
      <c r="AH56" s="14">
        <v>65</v>
      </c>
      <c r="AI56" s="14">
        <v>0</v>
      </c>
      <c r="AJ56" s="14">
        <v>0</v>
      </c>
      <c r="AK56" s="15">
        <f t="shared" si="2"/>
        <v>74.9174698795181</v>
      </c>
      <c r="AL56" s="16">
        <v>2.577</v>
      </c>
      <c r="AM56" s="14"/>
    </row>
    <row r="57" ht="15" spans="1:40">
      <c r="A57" s="17">
        <v>54</v>
      </c>
      <c r="B57" s="17" t="s">
        <v>649</v>
      </c>
      <c r="C57" s="18" t="s">
        <v>759</v>
      </c>
      <c r="D57" s="17" t="s">
        <v>760</v>
      </c>
      <c r="E57" s="19">
        <v>69</v>
      </c>
      <c r="F57" s="19">
        <v>70</v>
      </c>
      <c r="G57" s="19">
        <v>80</v>
      </c>
      <c r="H57" s="19">
        <v>69</v>
      </c>
      <c r="I57" s="19">
        <v>72</v>
      </c>
      <c r="J57" s="19">
        <v>76</v>
      </c>
      <c r="K57" s="19">
        <v>83</v>
      </c>
      <c r="L57" s="19">
        <v>86</v>
      </c>
      <c r="M57" s="19">
        <v>70</v>
      </c>
      <c r="N57" s="19">
        <v>85</v>
      </c>
      <c r="O57" s="19" t="s">
        <v>40</v>
      </c>
      <c r="P57" s="19">
        <v>72</v>
      </c>
      <c r="Q57" s="19">
        <v>85</v>
      </c>
      <c r="R57" s="19">
        <v>75</v>
      </c>
      <c r="S57" s="19">
        <v>64</v>
      </c>
      <c r="T57" s="19">
        <v>82</v>
      </c>
      <c r="U57" s="19">
        <v>75</v>
      </c>
      <c r="V57" s="19">
        <v>81</v>
      </c>
      <c r="W57" s="19" t="s">
        <v>40</v>
      </c>
      <c r="X57" s="19" t="s">
        <v>40</v>
      </c>
      <c r="Y57" s="19">
        <v>82</v>
      </c>
      <c r="Z57" s="19">
        <v>80</v>
      </c>
      <c r="AA57" s="19">
        <v>85</v>
      </c>
      <c r="AB57" s="19" t="s">
        <v>40</v>
      </c>
      <c r="AC57" s="19">
        <v>89</v>
      </c>
      <c r="AD57" s="19">
        <v>92</v>
      </c>
      <c r="AE57" s="20">
        <v>90.5</v>
      </c>
      <c r="AF57" s="20">
        <f t="shared" si="18"/>
        <v>41.5</v>
      </c>
      <c r="AG57" s="21">
        <f t="array" ref="AG57">(SUM(SUMPRODUCT($E$2:$N$2,E57:N57),SUMPRODUCT($P$2:$V$2,P57:V57),SUMPRODUCT($Y$2:$AA$2,Y57:AA57)))/AF57</f>
        <v>76.3373493975904</v>
      </c>
      <c r="AH57" s="20">
        <v>65.5</v>
      </c>
      <c r="AI57" s="20">
        <v>0</v>
      </c>
      <c r="AJ57" s="20">
        <v>0</v>
      </c>
      <c r="AK57" s="21">
        <f t="shared" si="2"/>
        <v>74.8111445783132</v>
      </c>
      <c r="AL57" s="22">
        <v>2.486</v>
      </c>
      <c r="AM57" s="20"/>
      <c r="AN57" s="23" t="s">
        <v>105</v>
      </c>
    </row>
    <row r="58" ht="15" spans="1:40">
      <c r="A58" s="24">
        <v>55</v>
      </c>
      <c r="B58" s="24" t="s">
        <v>653</v>
      </c>
      <c r="C58" s="25" t="s">
        <v>761</v>
      </c>
      <c r="D58" s="24" t="s">
        <v>762</v>
      </c>
      <c r="E58" s="26">
        <v>72</v>
      </c>
      <c r="F58" s="26">
        <v>75</v>
      </c>
      <c r="G58" s="26">
        <v>86</v>
      </c>
      <c r="H58" s="26">
        <v>86</v>
      </c>
      <c r="I58" s="26">
        <v>82</v>
      </c>
      <c r="J58" s="26">
        <v>69</v>
      </c>
      <c r="K58" s="26">
        <v>90</v>
      </c>
      <c r="L58" s="26">
        <v>88</v>
      </c>
      <c r="M58" s="26">
        <v>83</v>
      </c>
      <c r="N58" s="26">
        <v>65</v>
      </c>
      <c r="O58" s="13">
        <v>70</v>
      </c>
      <c r="P58" s="26" t="s">
        <v>40</v>
      </c>
      <c r="Q58" s="26">
        <v>95</v>
      </c>
      <c r="R58" s="26">
        <v>85</v>
      </c>
      <c r="S58" s="26">
        <v>80</v>
      </c>
      <c r="T58" s="26">
        <v>76</v>
      </c>
      <c r="U58" s="26">
        <v>85</v>
      </c>
      <c r="V58" s="26" t="s">
        <v>40</v>
      </c>
      <c r="W58" s="13">
        <v>78</v>
      </c>
      <c r="X58" s="13">
        <v>67</v>
      </c>
      <c r="Y58" s="26" t="s">
        <v>40</v>
      </c>
      <c r="Z58" s="26" t="s">
        <v>40</v>
      </c>
      <c r="AA58" s="26">
        <v>75</v>
      </c>
      <c r="AB58" s="26" t="str">
        <f>VLOOKUP(D58,[4]sheet1!$A$2:$B$43,2,0)</f>
        <v>81</v>
      </c>
      <c r="AC58" s="26">
        <v>81</v>
      </c>
      <c r="AD58" s="26">
        <v>77</v>
      </c>
      <c r="AE58" s="27">
        <v>79</v>
      </c>
      <c r="AF58" s="27">
        <f>SUM($E$2:$O$2)+SUM($Q$2:$X$2)+SUM($AA$2)+$AB$2</f>
        <v>43</v>
      </c>
      <c r="AG58" s="28">
        <f>($E$2*E58+$F$2*F58+$G$2*G58+$H$2*H58+$I$2*I58+$J$2*J58+$K$2*K58+$L$2*L58+$M$2*M58+$N$2*N58+$O$2*O58+$Q$2*Q58+$R$2*R58+$S$2*S58+$T$2*T58+$U$2*U58+$W$2*W58+$X$2*X58+$AA$2*AA58+$AB$2*AB58)/$AF$6</f>
        <v>78.9277108433735</v>
      </c>
      <c r="AH58" s="27">
        <v>75</v>
      </c>
      <c r="AI58" s="27">
        <v>0</v>
      </c>
      <c r="AJ58" s="27">
        <v>0</v>
      </c>
      <c r="AK58" s="28">
        <f t="shared" si="2"/>
        <v>74.7993975903614</v>
      </c>
      <c r="AL58" s="29">
        <v>2.838</v>
      </c>
      <c r="AM58" s="27"/>
    </row>
    <row r="59" spans="1:40">
      <c r="A59" s="11">
        <v>56</v>
      </c>
      <c r="B59" s="11" t="s">
        <v>649</v>
      </c>
      <c r="C59" s="12" t="s">
        <v>763</v>
      </c>
      <c r="D59" s="11" t="s">
        <v>764</v>
      </c>
      <c r="E59" s="13">
        <v>68</v>
      </c>
      <c r="F59" s="13">
        <v>68</v>
      </c>
      <c r="G59" s="13">
        <v>91</v>
      </c>
      <c r="H59" s="13">
        <v>74</v>
      </c>
      <c r="I59" s="13">
        <v>60</v>
      </c>
      <c r="J59" s="13">
        <v>69</v>
      </c>
      <c r="K59" s="13">
        <v>85</v>
      </c>
      <c r="L59" s="13">
        <v>70</v>
      </c>
      <c r="M59" s="13">
        <v>80</v>
      </c>
      <c r="N59" s="13">
        <v>75</v>
      </c>
      <c r="O59" s="13">
        <v>61</v>
      </c>
      <c r="P59" s="13" t="s">
        <v>40</v>
      </c>
      <c r="Q59" s="13">
        <v>95</v>
      </c>
      <c r="R59" s="13">
        <v>85</v>
      </c>
      <c r="S59" s="13">
        <v>76</v>
      </c>
      <c r="T59" s="13">
        <v>82</v>
      </c>
      <c r="U59" s="13">
        <v>95</v>
      </c>
      <c r="V59" s="13">
        <v>88</v>
      </c>
      <c r="W59" s="13">
        <v>69</v>
      </c>
      <c r="X59" s="13">
        <v>80</v>
      </c>
      <c r="Y59" s="13" t="s">
        <v>40</v>
      </c>
      <c r="Z59" s="13" t="s">
        <v>40</v>
      </c>
      <c r="AA59" s="13">
        <v>85</v>
      </c>
      <c r="AB59" s="13" t="s">
        <v>40</v>
      </c>
      <c r="AC59" s="13">
        <v>90</v>
      </c>
      <c r="AD59" s="13" t="s">
        <v>40</v>
      </c>
      <c r="AE59" s="14">
        <v>90</v>
      </c>
      <c r="AF59" s="14">
        <f t="shared" ref="AF59:AF63" si="19">SUM($E$2:$O$2)+SUM($Q$2:$X$2)+SUM($AA$2)</f>
        <v>41.5</v>
      </c>
      <c r="AG59" s="15">
        <f t="shared" ref="AG59:AG63" si="20">($E$2*E59+$F$2*F59+$G$2*G59+$H$2*H59+$I$2*I59+$J$2*J59+$K$2*K59+$L$2*L59+$M$2*M59+$N$2*N59+$O$2*O59+$Q$2*Q59+$R$2*R59+$S$2*S59+$T$2*T59+$U$2*U59+$V$2*V59+$W$2*W59+$X$2*X59+$AA$2*AA59)/$AF$4</f>
        <v>76.5301204819277</v>
      </c>
      <c r="AH59" s="14">
        <v>62.6</v>
      </c>
      <c r="AI59" s="14">
        <v>0</v>
      </c>
      <c r="AJ59" s="14">
        <v>0</v>
      </c>
      <c r="AK59" s="15">
        <f t="shared" si="2"/>
        <v>74.7010843373494</v>
      </c>
      <c r="AL59" s="16">
        <v>2.657</v>
      </c>
      <c r="AM59" s="14"/>
    </row>
    <row r="60" spans="1:40">
      <c r="A60" s="11">
        <v>57</v>
      </c>
      <c r="B60" s="11" t="s">
        <v>653</v>
      </c>
      <c r="C60" s="12" t="s">
        <v>765</v>
      </c>
      <c r="D60" s="11" t="s">
        <v>766</v>
      </c>
      <c r="E60" s="13">
        <v>58</v>
      </c>
      <c r="F60" s="13">
        <v>57</v>
      </c>
      <c r="G60" s="13">
        <v>75</v>
      </c>
      <c r="H60" s="13">
        <v>91</v>
      </c>
      <c r="I60" s="13">
        <v>74</v>
      </c>
      <c r="J60" s="13">
        <v>75</v>
      </c>
      <c r="K60" s="13">
        <v>93</v>
      </c>
      <c r="L60" s="13">
        <v>87</v>
      </c>
      <c r="M60" s="13">
        <v>74</v>
      </c>
      <c r="N60" s="13">
        <v>75</v>
      </c>
      <c r="O60" s="13" t="s">
        <v>40</v>
      </c>
      <c r="P60" s="13">
        <v>74</v>
      </c>
      <c r="Q60" s="13">
        <v>95</v>
      </c>
      <c r="R60" s="13">
        <v>75</v>
      </c>
      <c r="S60" s="13">
        <v>70</v>
      </c>
      <c r="T60" s="13">
        <v>84</v>
      </c>
      <c r="U60" s="13">
        <v>85</v>
      </c>
      <c r="V60" s="13">
        <v>88</v>
      </c>
      <c r="W60" s="13" t="s">
        <v>40</v>
      </c>
      <c r="X60" s="13" t="s">
        <v>40</v>
      </c>
      <c r="Y60" s="13">
        <v>85</v>
      </c>
      <c r="Z60" s="13">
        <v>75</v>
      </c>
      <c r="AA60" s="13">
        <v>75</v>
      </c>
      <c r="AB60" s="13" t="s">
        <v>40</v>
      </c>
      <c r="AC60" s="13">
        <v>88</v>
      </c>
      <c r="AD60" s="13">
        <v>89</v>
      </c>
      <c r="AE60" s="14">
        <v>88.5</v>
      </c>
      <c r="AF60" s="14">
        <f t="shared" si="18"/>
        <v>41.5</v>
      </c>
      <c r="AG60" s="15">
        <f t="array" ref="AG60">(SUM(SUMPRODUCT($E$2:$N$2,E60:N60),SUMPRODUCT($P$2:$V$2,P60:V60),SUMPRODUCT($Y$2:$AA$2,Y60:AA60)))/AF60</f>
        <v>77.0240963855422</v>
      </c>
      <c r="AH60" s="14">
        <v>61.4</v>
      </c>
      <c r="AI60" s="14">
        <v>0</v>
      </c>
      <c r="AJ60" s="14">
        <v>0</v>
      </c>
      <c r="AK60" s="15">
        <f t="shared" si="2"/>
        <v>74.6868674698795</v>
      </c>
      <c r="AL60" s="16">
        <v>2.421</v>
      </c>
      <c r="AM60" s="14"/>
    </row>
    <row r="61" spans="1:40">
      <c r="A61" s="11">
        <v>58</v>
      </c>
      <c r="B61" s="11" t="s">
        <v>649</v>
      </c>
      <c r="C61" s="12" t="s">
        <v>767</v>
      </c>
      <c r="D61" s="11" t="s">
        <v>768</v>
      </c>
      <c r="E61" s="13">
        <v>63</v>
      </c>
      <c r="F61" s="13">
        <v>73</v>
      </c>
      <c r="G61" s="13">
        <v>88</v>
      </c>
      <c r="H61" s="13">
        <v>86</v>
      </c>
      <c r="I61" s="13">
        <v>80</v>
      </c>
      <c r="J61" s="13">
        <v>77</v>
      </c>
      <c r="K61" s="13">
        <v>83</v>
      </c>
      <c r="L61" s="13">
        <v>89</v>
      </c>
      <c r="M61" s="13">
        <v>84</v>
      </c>
      <c r="N61" s="13">
        <v>85</v>
      </c>
      <c r="O61" s="13">
        <v>72</v>
      </c>
      <c r="P61" s="13" t="s">
        <v>40</v>
      </c>
      <c r="Q61" s="13">
        <v>85</v>
      </c>
      <c r="R61" s="13">
        <v>65</v>
      </c>
      <c r="S61" s="13">
        <v>41</v>
      </c>
      <c r="T61" s="13">
        <v>82</v>
      </c>
      <c r="U61" s="13">
        <v>85</v>
      </c>
      <c r="V61" s="13">
        <v>88</v>
      </c>
      <c r="W61" s="13">
        <v>72</v>
      </c>
      <c r="X61" s="13">
        <v>81</v>
      </c>
      <c r="Y61" s="13" t="s">
        <v>40</v>
      </c>
      <c r="Z61" s="13" t="s">
        <v>40</v>
      </c>
      <c r="AA61" s="13">
        <v>75</v>
      </c>
      <c r="AB61" s="13" t="s">
        <v>40</v>
      </c>
      <c r="AC61" s="13">
        <v>89</v>
      </c>
      <c r="AD61" s="13">
        <v>85</v>
      </c>
      <c r="AE61" s="14">
        <v>87</v>
      </c>
      <c r="AF61" s="14">
        <f t="shared" si="19"/>
        <v>41.5</v>
      </c>
      <c r="AG61" s="15">
        <f t="shared" si="20"/>
        <v>77.0120481927711</v>
      </c>
      <c r="AH61" s="14">
        <v>63.1</v>
      </c>
      <c r="AI61" s="14">
        <v>0</v>
      </c>
      <c r="AJ61" s="14">
        <v>0</v>
      </c>
      <c r="AK61" s="15">
        <f t="shared" si="2"/>
        <v>74.4634337349398</v>
      </c>
      <c r="AL61" s="16">
        <v>2.477</v>
      </c>
      <c r="AM61" s="14"/>
    </row>
    <row r="62" spans="1:40">
      <c r="A62" s="11">
        <v>59</v>
      </c>
      <c r="B62" s="11" t="s">
        <v>649</v>
      </c>
      <c r="C62" s="12" t="s">
        <v>769</v>
      </c>
      <c r="D62" s="11" t="s">
        <v>770</v>
      </c>
      <c r="E62" s="13">
        <v>68</v>
      </c>
      <c r="F62" s="13">
        <v>69</v>
      </c>
      <c r="G62" s="13">
        <v>85</v>
      </c>
      <c r="H62" s="13">
        <v>79</v>
      </c>
      <c r="I62" s="13">
        <v>64</v>
      </c>
      <c r="J62" s="13">
        <v>74</v>
      </c>
      <c r="K62" s="13">
        <v>87</v>
      </c>
      <c r="L62" s="13">
        <v>82</v>
      </c>
      <c r="M62" s="13">
        <v>72</v>
      </c>
      <c r="N62" s="13">
        <v>75</v>
      </c>
      <c r="O62" s="13">
        <v>64</v>
      </c>
      <c r="P62" s="13" t="s">
        <v>40</v>
      </c>
      <c r="Q62" s="13">
        <v>85</v>
      </c>
      <c r="R62" s="13">
        <v>75</v>
      </c>
      <c r="S62" s="13">
        <v>66</v>
      </c>
      <c r="T62" s="13">
        <v>83</v>
      </c>
      <c r="U62" s="13">
        <v>85</v>
      </c>
      <c r="V62" s="13" t="s">
        <v>40</v>
      </c>
      <c r="W62" s="13">
        <v>75</v>
      </c>
      <c r="X62" s="13">
        <v>79</v>
      </c>
      <c r="Y62" s="13" t="s">
        <v>40</v>
      </c>
      <c r="Z62" s="13" t="s">
        <v>40</v>
      </c>
      <c r="AA62" s="13">
        <v>85</v>
      </c>
      <c r="AB62" s="13" t="str">
        <f>VLOOKUP(D62,[4]sheet1!$A$2:$B$43,2,0)</f>
        <v>74</v>
      </c>
      <c r="AC62" s="13">
        <v>88</v>
      </c>
      <c r="AD62" s="13" t="s">
        <v>40</v>
      </c>
      <c r="AE62" s="14">
        <v>88</v>
      </c>
      <c r="AF62" s="14">
        <f>SUM($E$2:$O$2)+SUM($Q$2:$X$2)+SUM($AA$2)+$AB$2</f>
        <v>43</v>
      </c>
      <c r="AG62" s="15">
        <f>($E$2*E62+$F$2*F62+$G$2*G62+$H$2*H62+$I$2*I62+$J$2*J62+$K$2*K62+$L$2*L62+$M$2*M62+$N$2*N62+$O$2*O62+$Q$2*Q62+$R$2*R62+$S$2*S62+$T$2*T62+$U$2*U62+$W$2*W62+$X$2*X62+$AA$2*AA62+$AB$2*AB62)/$AF$6</f>
        <v>75.6626506024096</v>
      </c>
      <c r="AH62" s="14">
        <v>76.6</v>
      </c>
      <c r="AI62" s="14">
        <v>0</v>
      </c>
      <c r="AJ62" s="14">
        <v>0</v>
      </c>
      <c r="AK62" s="15">
        <f t="shared" si="2"/>
        <v>74.3938554216868</v>
      </c>
      <c r="AL62" s="16">
        <v>2.448</v>
      </c>
      <c r="AM62" s="14"/>
    </row>
    <row r="63" spans="1:40">
      <c r="A63" s="11">
        <v>60</v>
      </c>
      <c r="B63" s="11" t="s">
        <v>649</v>
      </c>
      <c r="C63" s="12" t="s">
        <v>771</v>
      </c>
      <c r="D63" s="11" t="s">
        <v>772</v>
      </c>
      <c r="E63" s="13">
        <v>76</v>
      </c>
      <c r="F63" s="13">
        <v>70</v>
      </c>
      <c r="G63" s="13">
        <v>86</v>
      </c>
      <c r="H63" s="13">
        <v>73</v>
      </c>
      <c r="I63" s="13">
        <v>72</v>
      </c>
      <c r="J63" s="13">
        <v>72</v>
      </c>
      <c r="K63" s="13">
        <v>85</v>
      </c>
      <c r="L63" s="13">
        <v>65</v>
      </c>
      <c r="M63" s="13">
        <v>83</v>
      </c>
      <c r="N63" s="13">
        <v>85</v>
      </c>
      <c r="O63" s="13">
        <v>66</v>
      </c>
      <c r="P63" s="13" t="s">
        <v>40</v>
      </c>
      <c r="Q63" s="13">
        <v>85</v>
      </c>
      <c r="R63" s="13">
        <v>75</v>
      </c>
      <c r="S63" s="13">
        <v>70</v>
      </c>
      <c r="T63" s="13">
        <v>81</v>
      </c>
      <c r="U63" s="13">
        <v>85</v>
      </c>
      <c r="V63" s="13">
        <v>88</v>
      </c>
      <c r="W63" s="13">
        <v>71</v>
      </c>
      <c r="X63" s="13">
        <v>79</v>
      </c>
      <c r="Y63" s="13" t="s">
        <v>40</v>
      </c>
      <c r="Z63" s="13" t="s">
        <v>40</v>
      </c>
      <c r="AA63" s="13">
        <v>75</v>
      </c>
      <c r="AB63" s="13" t="s">
        <v>40</v>
      </c>
      <c r="AC63" s="13">
        <v>87</v>
      </c>
      <c r="AD63" s="13">
        <v>88</v>
      </c>
      <c r="AE63" s="14">
        <v>87.5</v>
      </c>
      <c r="AF63" s="14">
        <f t="shared" si="19"/>
        <v>41.5</v>
      </c>
      <c r="AG63" s="15">
        <f t="shared" si="20"/>
        <v>76.3132530120482</v>
      </c>
      <c r="AH63" s="14">
        <v>67</v>
      </c>
      <c r="AI63" s="14">
        <v>0</v>
      </c>
      <c r="AJ63" s="14">
        <v>0</v>
      </c>
      <c r="AK63" s="15">
        <f t="shared" si="2"/>
        <v>74.2692771084337</v>
      </c>
      <c r="AL63" s="16">
        <v>2.521</v>
      </c>
      <c r="AM63" s="14"/>
    </row>
    <row r="64" spans="1:40">
      <c r="A64" s="11">
        <v>61</v>
      </c>
      <c r="B64" s="11" t="s">
        <v>649</v>
      </c>
      <c r="C64" s="12" t="s">
        <v>773</v>
      </c>
      <c r="D64" s="11" t="s">
        <v>774</v>
      </c>
      <c r="E64" s="13">
        <v>70</v>
      </c>
      <c r="F64" s="13">
        <v>76</v>
      </c>
      <c r="G64" s="13">
        <v>80</v>
      </c>
      <c r="H64" s="13">
        <v>77</v>
      </c>
      <c r="I64" s="13">
        <v>79</v>
      </c>
      <c r="J64" s="13">
        <v>82</v>
      </c>
      <c r="K64" s="13">
        <v>87</v>
      </c>
      <c r="L64" s="13">
        <v>86</v>
      </c>
      <c r="M64" s="13">
        <v>67</v>
      </c>
      <c r="N64" s="13">
        <v>75</v>
      </c>
      <c r="O64" s="13" t="s">
        <v>40</v>
      </c>
      <c r="P64" s="13">
        <v>86</v>
      </c>
      <c r="Q64" s="13">
        <v>75</v>
      </c>
      <c r="R64" s="13">
        <v>75</v>
      </c>
      <c r="S64" s="13">
        <v>64</v>
      </c>
      <c r="T64" s="13">
        <v>72</v>
      </c>
      <c r="U64" s="13">
        <v>85</v>
      </c>
      <c r="V64" s="13">
        <v>84</v>
      </c>
      <c r="W64" s="13" t="s">
        <v>40</v>
      </c>
      <c r="X64" s="13" t="s">
        <v>40</v>
      </c>
      <c r="Y64" s="13">
        <v>78</v>
      </c>
      <c r="Z64" s="13">
        <v>80</v>
      </c>
      <c r="AA64" s="13">
        <v>75</v>
      </c>
      <c r="AB64" s="13" t="s">
        <v>40</v>
      </c>
      <c r="AC64" s="13">
        <v>87</v>
      </c>
      <c r="AD64" s="13">
        <v>90</v>
      </c>
      <c r="AE64" s="14">
        <v>88.5</v>
      </c>
      <c r="AF64" s="14">
        <f>SUM($E$2:$N$2)+SUM($P$2:$V$2)+SUM($Y$2:$AA$2)</f>
        <v>41.5</v>
      </c>
      <c r="AG64" s="15">
        <f t="array" ref="AG64">(SUM(SUMPRODUCT($E$2:$N$2,E64:N64),SUMPRODUCT($P$2:$V$2,P64:V64),SUMPRODUCT($Y$2:$AA$2,Y64:AA64)))/AF64</f>
        <v>77.4457831325301</v>
      </c>
      <c r="AH64" s="14">
        <v>47</v>
      </c>
      <c r="AI64" s="14">
        <v>0</v>
      </c>
      <c r="AJ64" s="14">
        <v>0</v>
      </c>
      <c r="AK64" s="15">
        <f t="shared" si="2"/>
        <v>74.2620481927711</v>
      </c>
      <c r="AL64" s="16">
        <v>2.405</v>
      </c>
      <c r="AM64" s="14"/>
    </row>
    <row r="65" spans="1:39">
      <c r="A65" s="11">
        <v>62</v>
      </c>
      <c r="B65" s="11" t="s">
        <v>653</v>
      </c>
      <c r="C65" s="12" t="s">
        <v>775</v>
      </c>
      <c r="D65" s="11" t="s">
        <v>776</v>
      </c>
      <c r="E65" s="13">
        <v>67</v>
      </c>
      <c r="F65" s="13">
        <v>78</v>
      </c>
      <c r="G65" s="13">
        <v>83</v>
      </c>
      <c r="H65" s="13">
        <v>90</v>
      </c>
      <c r="I65" s="13">
        <v>78</v>
      </c>
      <c r="J65" s="13">
        <v>74</v>
      </c>
      <c r="K65" s="13">
        <v>91</v>
      </c>
      <c r="L65" s="13">
        <v>86</v>
      </c>
      <c r="M65" s="13">
        <v>71</v>
      </c>
      <c r="N65" s="13">
        <v>65</v>
      </c>
      <c r="O65" s="13" t="s">
        <v>40</v>
      </c>
      <c r="P65" s="13">
        <v>71</v>
      </c>
      <c r="Q65" s="13">
        <v>75</v>
      </c>
      <c r="R65" s="13">
        <v>75</v>
      </c>
      <c r="S65" s="13">
        <v>70</v>
      </c>
      <c r="T65" s="13">
        <v>83</v>
      </c>
      <c r="U65" s="13">
        <v>75</v>
      </c>
      <c r="V65" s="13" t="s">
        <v>40</v>
      </c>
      <c r="W65" s="13" t="s">
        <v>40</v>
      </c>
      <c r="X65" s="13" t="s">
        <v>40</v>
      </c>
      <c r="Y65" s="13">
        <v>79</v>
      </c>
      <c r="Z65" s="13">
        <v>80</v>
      </c>
      <c r="AA65" s="13">
        <v>75</v>
      </c>
      <c r="AB65" s="13" t="str">
        <f>VLOOKUP(D65,[4]sheet1!$A$2:$B$43,2,0)</f>
        <v>92</v>
      </c>
      <c r="AC65" s="13">
        <v>83</v>
      </c>
      <c r="AD65" s="13">
        <v>85</v>
      </c>
      <c r="AE65" s="14">
        <v>84</v>
      </c>
      <c r="AF65" s="14">
        <f>SUM($E$2:$N$2)+SUM($P$2:$U$2)+SUM($Y$2:$AA$2)+$AB$2</f>
        <v>41.5</v>
      </c>
      <c r="AG65" s="15">
        <f>($E$2*E65+$F$2*F65+$G$2*G65+$H$2*H65+$I$2*I65+$J$2*J65+$K$2*K65+$L$2*L65+$M$2*M65+$N$2*N65+$P$2*P65+$Q$2*Q65+$R$2*R65+$S$2*S65+$T$2*T65+$U$2*U65+$Y$2*Y65+$Z$2*Z65+$AA$2*AA65+$AB$2*AB65)/$AF$56</f>
        <v>77.566265060241</v>
      </c>
      <c r="AH65" s="14">
        <v>60.6</v>
      </c>
      <c r="AI65" s="14">
        <v>0</v>
      </c>
      <c r="AJ65" s="14">
        <v>0</v>
      </c>
      <c r="AK65" s="15">
        <f t="shared" si="2"/>
        <v>74.1263855421687</v>
      </c>
      <c r="AL65" s="16">
        <v>2.375</v>
      </c>
      <c r="AM65" s="14"/>
    </row>
    <row r="66" spans="1:39">
      <c r="A66" s="11">
        <v>63</v>
      </c>
      <c r="B66" s="11" t="s">
        <v>649</v>
      </c>
      <c r="C66" s="12" t="s">
        <v>777</v>
      </c>
      <c r="D66" s="11" t="s">
        <v>778</v>
      </c>
      <c r="E66" s="13">
        <v>57</v>
      </c>
      <c r="F66" s="13">
        <v>75</v>
      </c>
      <c r="G66" s="13">
        <v>82</v>
      </c>
      <c r="H66" s="13">
        <v>86</v>
      </c>
      <c r="I66" s="13">
        <v>80</v>
      </c>
      <c r="J66" s="13">
        <v>74</v>
      </c>
      <c r="K66" s="13">
        <v>84</v>
      </c>
      <c r="L66" s="13">
        <v>74</v>
      </c>
      <c r="M66" s="13">
        <v>76</v>
      </c>
      <c r="N66" s="13">
        <v>85</v>
      </c>
      <c r="O66" s="13">
        <v>48</v>
      </c>
      <c r="P66" s="13" t="s">
        <v>40</v>
      </c>
      <c r="Q66" s="13">
        <v>85</v>
      </c>
      <c r="R66" s="13">
        <v>75</v>
      </c>
      <c r="S66" s="13">
        <v>70</v>
      </c>
      <c r="T66" s="13">
        <v>83</v>
      </c>
      <c r="U66" s="13">
        <v>85</v>
      </c>
      <c r="V66" s="13">
        <v>83</v>
      </c>
      <c r="W66" s="13">
        <v>66</v>
      </c>
      <c r="X66" s="13">
        <v>76</v>
      </c>
      <c r="Y66" s="13" t="s">
        <v>40</v>
      </c>
      <c r="Z66" s="13" t="s">
        <v>40</v>
      </c>
      <c r="AA66" s="13">
        <v>75</v>
      </c>
      <c r="AB66" s="13" t="s">
        <v>40</v>
      </c>
      <c r="AC66" s="13">
        <v>87</v>
      </c>
      <c r="AD66" s="13">
        <v>92</v>
      </c>
      <c r="AE66" s="14">
        <v>89.5</v>
      </c>
      <c r="AF66" s="14">
        <f>SUM($E$2:$O$2)+SUM($Q$2:$X$2)+SUM($AA$2)</f>
        <v>41.5</v>
      </c>
      <c r="AG66" s="15">
        <f>($E$2*E66+$F$2*F66+$G$2*G66+$H$2*H66+$I$2*I66+$J$2*J66+$K$2*K66+$L$2*L66+$M$2*M66+$N$2*N66+$O$2*O66+$Q$2*Q66+$R$2*R66+$S$2*S66+$T$2*T66+$U$2*U66+$V$2*V66+$W$2*W66+$X$2*X66+$AA$2*AA66)/$AF$4</f>
        <v>75.5060240963855</v>
      </c>
      <c r="AH66" s="14">
        <v>63.7</v>
      </c>
      <c r="AI66" s="14">
        <v>0</v>
      </c>
      <c r="AJ66" s="14">
        <v>0</v>
      </c>
      <c r="AK66" s="15">
        <f t="shared" si="2"/>
        <v>73.9392168674699</v>
      </c>
      <c r="AL66" s="16">
        <v>2.527</v>
      </c>
      <c r="AM66" s="14"/>
    </row>
    <row r="67" spans="1:39">
      <c r="A67" s="11">
        <v>64</v>
      </c>
      <c r="B67" s="11" t="s">
        <v>653</v>
      </c>
      <c r="C67" s="12" t="s">
        <v>779</v>
      </c>
      <c r="D67" s="11" t="s">
        <v>780</v>
      </c>
      <c r="E67" s="13">
        <v>46</v>
      </c>
      <c r="F67" s="13">
        <v>59</v>
      </c>
      <c r="G67" s="13">
        <v>88</v>
      </c>
      <c r="H67" s="13">
        <v>87</v>
      </c>
      <c r="I67" s="13">
        <v>87</v>
      </c>
      <c r="J67" s="13">
        <v>74</v>
      </c>
      <c r="K67" s="13">
        <v>90</v>
      </c>
      <c r="L67" s="13">
        <v>68</v>
      </c>
      <c r="M67" s="13">
        <v>67</v>
      </c>
      <c r="N67" s="13">
        <v>65</v>
      </c>
      <c r="O67" s="13">
        <v>61</v>
      </c>
      <c r="P67" s="13" t="s">
        <v>40</v>
      </c>
      <c r="Q67" s="13">
        <v>85</v>
      </c>
      <c r="R67" s="13">
        <v>75</v>
      </c>
      <c r="S67" s="13">
        <v>75</v>
      </c>
      <c r="T67" s="13">
        <v>81</v>
      </c>
      <c r="U67" s="13">
        <v>85</v>
      </c>
      <c r="V67" s="13" t="s">
        <v>40</v>
      </c>
      <c r="W67" s="13">
        <v>76</v>
      </c>
      <c r="X67" s="13">
        <v>86</v>
      </c>
      <c r="Y67" s="13" t="s">
        <v>40</v>
      </c>
      <c r="Z67" s="13" t="s">
        <v>40</v>
      </c>
      <c r="AA67" s="13">
        <v>85</v>
      </c>
      <c r="AB67" s="13" t="str">
        <f>VLOOKUP(D67,[4]sheet1!$A$2:$B$43,2,0)</f>
        <v>94</v>
      </c>
      <c r="AC67" s="13">
        <v>88</v>
      </c>
      <c r="AD67" s="13">
        <v>89</v>
      </c>
      <c r="AE67" s="14">
        <v>88.5</v>
      </c>
      <c r="AF67" s="14">
        <f>SUM($E$2:$O$2)+SUM($Q$2:$X$2)+SUM($AA$2)+$AB$2</f>
        <v>43</v>
      </c>
      <c r="AG67" s="15">
        <f>($E$2*E67+$F$2*F67+$G$2*G67+$H$2*H67+$I$2*I67+$J$2*J67+$K$2*K67+$L$2*L67+$M$2*M67+$N$2*N67+$O$2*O67+$Q$2*Q67+$R$2*R67+$S$2*S67+$T$2*T67+$U$2*U67+$W$2*W67+$X$2*X67+$AA$2*AA67+$AB$2*AB67)/$AF$6</f>
        <v>75.6987951807229</v>
      </c>
      <c r="AH67" s="14">
        <v>63.8</v>
      </c>
      <c r="AI67" s="14">
        <v>0</v>
      </c>
      <c r="AJ67" s="14">
        <v>0</v>
      </c>
      <c r="AK67" s="15">
        <f t="shared" si="2"/>
        <v>73.879156626506</v>
      </c>
      <c r="AL67" s="16">
        <v>2.787</v>
      </c>
      <c r="AM67" s="14"/>
    </row>
    <row r="68" spans="1:39">
      <c r="A68" s="11">
        <v>65</v>
      </c>
      <c r="B68" s="11" t="s">
        <v>653</v>
      </c>
      <c r="C68" s="12" t="s">
        <v>781</v>
      </c>
      <c r="D68" s="11" t="s">
        <v>782</v>
      </c>
      <c r="E68" s="13">
        <v>50</v>
      </c>
      <c r="F68" s="13">
        <v>70</v>
      </c>
      <c r="G68" s="13">
        <v>78</v>
      </c>
      <c r="H68" s="13">
        <v>85</v>
      </c>
      <c r="I68" s="13">
        <v>69</v>
      </c>
      <c r="J68" s="13">
        <v>66</v>
      </c>
      <c r="K68" s="13">
        <v>90</v>
      </c>
      <c r="L68" s="13">
        <v>78</v>
      </c>
      <c r="M68" s="13">
        <v>73</v>
      </c>
      <c r="N68" s="13">
        <v>75</v>
      </c>
      <c r="O68" s="13" t="s">
        <v>40</v>
      </c>
      <c r="P68" s="13">
        <v>75</v>
      </c>
      <c r="Q68" s="13">
        <v>75</v>
      </c>
      <c r="R68" s="13">
        <v>75</v>
      </c>
      <c r="S68" s="13">
        <v>69</v>
      </c>
      <c r="T68" s="13">
        <v>81</v>
      </c>
      <c r="U68" s="13">
        <v>75</v>
      </c>
      <c r="V68" s="13">
        <v>83</v>
      </c>
      <c r="W68" s="13" t="s">
        <v>40</v>
      </c>
      <c r="X68" s="13" t="s">
        <v>40</v>
      </c>
      <c r="Y68" s="13">
        <v>89</v>
      </c>
      <c r="Z68" s="13">
        <v>75</v>
      </c>
      <c r="AA68" s="13">
        <v>75</v>
      </c>
      <c r="AB68" s="13" t="s">
        <v>40</v>
      </c>
      <c r="AC68" s="13">
        <v>90</v>
      </c>
      <c r="AD68" s="13">
        <v>89</v>
      </c>
      <c r="AE68" s="14">
        <v>89.5</v>
      </c>
      <c r="AF68" s="14">
        <f>SUM($E$2:$N$2)+SUM($P$2:$V$2)+SUM($Y$2:$AA$2)</f>
        <v>41.5</v>
      </c>
      <c r="AG68" s="15">
        <f t="array" ref="AG68">(SUM(SUMPRODUCT($E$2:$N$2,E68:N68),SUMPRODUCT($P$2:$V$2,P68:V68),SUMPRODUCT($Y$2:$AA$2,Y68:AA68)))/AF68</f>
        <v>74.5301204819277</v>
      </c>
      <c r="AH68" s="14">
        <v>72.6</v>
      </c>
      <c r="AI68" s="14">
        <v>0</v>
      </c>
      <c r="AJ68" s="14">
        <v>0</v>
      </c>
      <c r="AK68" s="15">
        <f t="shared" ref="AK68:AK111" si="21">AG68*0.7+AE68*0.2+AH68*0.05+AI68*0.05+AJ68</f>
        <v>73.7010843373494</v>
      </c>
      <c r="AL68" s="16">
        <v>2.336</v>
      </c>
      <c r="AM68" s="14"/>
    </row>
    <row r="69" spans="1:39">
      <c r="A69" s="11">
        <v>66</v>
      </c>
      <c r="B69" s="11" t="s">
        <v>653</v>
      </c>
      <c r="C69" s="12" t="s">
        <v>783</v>
      </c>
      <c r="D69" s="11" t="s">
        <v>784</v>
      </c>
      <c r="E69" s="13">
        <v>64</v>
      </c>
      <c r="F69" s="13">
        <v>64</v>
      </c>
      <c r="G69" s="13">
        <v>88</v>
      </c>
      <c r="H69" s="13">
        <v>94</v>
      </c>
      <c r="I69" s="13">
        <v>67</v>
      </c>
      <c r="J69" s="13">
        <v>70</v>
      </c>
      <c r="K69" s="13">
        <v>89</v>
      </c>
      <c r="L69" s="13">
        <v>90</v>
      </c>
      <c r="M69" s="13">
        <v>91</v>
      </c>
      <c r="N69" s="13">
        <v>75</v>
      </c>
      <c r="O69" s="13">
        <v>67</v>
      </c>
      <c r="P69" s="13" t="s">
        <v>40</v>
      </c>
      <c r="Q69" s="13">
        <v>85</v>
      </c>
      <c r="R69" s="13">
        <v>75</v>
      </c>
      <c r="S69" s="13">
        <v>35</v>
      </c>
      <c r="T69" s="13">
        <v>85</v>
      </c>
      <c r="U69" s="13">
        <v>95</v>
      </c>
      <c r="V69" s="13">
        <v>93</v>
      </c>
      <c r="W69" s="13">
        <v>73</v>
      </c>
      <c r="X69" s="13">
        <v>72</v>
      </c>
      <c r="Y69" s="13" t="s">
        <v>40</v>
      </c>
      <c r="Z69" s="13" t="s">
        <v>40</v>
      </c>
      <c r="AA69" s="13">
        <v>75</v>
      </c>
      <c r="AB69" s="13" t="s">
        <v>40</v>
      </c>
      <c r="AC69" s="13">
        <v>87</v>
      </c>
      <c r="AD69" s="13">
        <v>85</v>
      </c>
      <c r="AE69" s="14">
        <v>86</v>
      </c>
      <c r="AF69" s="14">
        <f>SUM($E$2:$O$2)+SUM($Q$2:$X$2)+SUM($AA$2)</f>
        <v>41.5</v>
      </c>
      <c r="AG69" s="15">
        <f>($E$2*E69+$F$2*F69+$G$2*G69+$H$2*H69+$I$2*I69+$J$2*J69+$K$2*K69+$L$2*L69+$M$2*M69+$N$2*N69+$O$2*O69+$Q$2*Q69+$R$2*R69+$S$2*S69+$T$2*T69+$U$2*U69+$V$2*V69+$W$2*W69+$X$2*X69+$AA$2*AA69)/$AF$4</f>
        <v>75.7831325301205</v>
      </c>
      <c r="AH69" s="14">
        <v>62.9</v>
      </c>
      <c r="AI69" s="14">
        <v>0</v>
      </c>
      <c r="AJ69" s="14">
        <v>0</v>
      </c>
      <c r="AK69" s="15">
        <f t="shared" si="21"/>
        <v>73.3931927710843</v>
      </c>
      <c r="AL69" s="16">
        <v>2.56</v>
      </c>
      <c r="AM69" s="14"/>
    </row>
    <row r="70" spans="1:39">
      <c r="A70" s="11">
        <v>67</v>
      </c>
      <c r="B70" s="11" t="s">
        <v>653</v>
      </c>
      <c r="C70" s="12" t="s">
        <v>785</v>
      </c>
      <c r="D70" s="11" t="s">
        <v>786</v>
      </c>
      <c r="E70" s="13">
        <v>69</v>
      </c>
      <c r="F70" s="13">
        <v>72</v>
      </c>
      <c r="G70" s="13">
        <v>72</v>
      </c>
      <c r="H70" s="13">
        <v>79</v>
      </c>
      <c r="I70" s="13">
        <v>74</v>
      </c>
      <c r="J70" s="13">
        <v>69</v>
      </c>
      <c r="K70" s="13">
        <v>91</v>
      </c>
      <c r="L70" s="13">
        <v>76</v>
      </c>
      <c r="M70" s="13">
        <v>88</v>
      </c>
      <c r="N70" s="13">
        <v>75</v>
      </c>
      <c r="O70" s="13">
        <v>63</v>
      </c>
      <c r="P70" s="13" t="s">
        <v>40</v>
      </c>
      <c r="Q70" s="13">
        <v>75</v>
      </c>
      <c r="R70" s="13">
        <v>75</v>
      </c>
      <c r="S70" s="13">
        <v>74</v>
      </c>
      <c r="T70" s="13">
        <v>83</v>
      </c>
      <c r="U70" s="13">
        <v>85</v>
      </c>
      <c r="V70" s="13" t="s">
        <v>40</v>
      </c>
      <c r="W70" s="13">
        <v>69</v>
      </c>
      <c r="X70" s="13">
        <v>72</v>
      </c>
      <c r="Y70" s="13" t="s">
        <v>40</v>
      </c>
      <c r="Z70" s="13" t="s">
        <v>40</v>
      </c>
      <c r="AA70" s="13">
        <v>75</v>
      </c>
      <c r="AB70" s="13" t="str">
        <f>VLOOKUP(D70,[4]sheet1!$A$2:$B$43,2,0)</f>
        <v>87</v>
      </c>
      <c r="AC70" s="13">
        <v>89</v>
      </c>
      <c r="AD70" s="13">
        <v>87</v>
      </c>
      <c r="AE70" s="14">
        <v>88</v>
      </c>
      <c r="AF70" s="14">
        <f>SUM($E$2:$O$2)+SUM($Q$2:$X$2)+SUM($AA$2)+$AB$2</f>
        <v>43</v>
      </c>
      <c r="AG70" s="15">
        <f>($E$2*E70+$F$2*F70+$G$2*G70+$H$2*H70+$I$2*I70+$J$2*J70+$K$2*K70+$L$2*L70+$M$2*M70+$N$2*N70+$O$2*O70+$Q$2*Q70+$R$2*R70+$S$2*S70+$T$2*T70+$U$2*U70+$W$2*W70+$X$2*X70+$AA$2*AA70+$AB$2*AB70)/$AF$6</f>
        <v>75.3855421686747</v>
      </c>
      <c r="AH70" s="14">
        <v>57.4</v>
      </c>
      <c r="AI70" s="14">
        <v>0</v>
      </c>
      <c r="AJ70" s="14">
        <v>0</v>
      </c>
      <c r="AK70" s="15">
        <f t="shared" si="21"/>
        <v>73.2398795180723</v>
      </c>
      <c r="AL70" s="16">
        <v>2.482</v>
      </c>
      <c r="AM70" s="14"/>
    </row>
    <row r="71" spans="1:39">
      <c r="A71" s="11">
        <v>68</v>
      </c>
      <c r="B71" s="11" t="s">
        <v>653</v>
      </c>
      <c r="C71" s="12" t="s">
        <v>787</v>
      </c>
      <c r="D71" s="11" t="s">
        <v>788</v>
      </c>
      <c r="E71" s="13">
        <v>58</v>
      </c>
      <c r="F71" s="13">
        <v>57</v>
      </c>
      <c r="G71" s="13">
        <v>79</v>
      </c>
      <c r="H71" s="13">
        <v>66</v>
      </c>
      <c r="I71" s="13">
        <v>81</v>
      </c>
      <c r="J71" s="13">
        <v>75</v>
      </c>
      <c r="K71" s="13">
        <v>91</v>
      </c>
      <c r="L71" s="13">
        <v>90</v>
      </c>
      <c r="M71" s="13">
        <v>79</v>
      </c>
      <c r="N71" s="13">
        <v>65</v>
      </c>
      <c r="O71" s="13" t="s">
        <v>40</v>
      </c>
      <c r="P71" s="13">
        <v>77</v>
      </c>
      <c r="Q71" s="13">
        <v>85</v>
      </c>
      <c r="R71" s="13">
        <v>65</v>
      </c>
      <c r="S71" s="13">
        <v>75</v>
      </c>
      <c r="T71" s="13">
        <v>86</v>
      </c>
      <c r="U71" s="13">
        <v>85</v>
      </c>
      <c r="V71" s="13" t="s">
        <v>40</v>
      </c>
      <c r="W71" s="13" t="s">
        <v>40</v>
      </c>
      <c r="X71" s="13" t="s">
        <v>40</v>
      </c>
      <c r="Y71" s="13">
        <v>80</v>
      </c>
      <c r="Z71" s="13">
        <v>77</v>
      </c>
      <c r="AA71" s="13">
        <v>65</v>
      </c>
      <c r="AB71" s="13" t="str">
        <f>VLOOKUP(D71,[4]sheet1!$A$2:$B$43,2,0)</f>
        <v>85</v>
      </c>
      <c r="AC71" s="13">
        <v>84</v>
      </c>
      <c r="AD71" s="13">
        <v>85</v>
      </c>
      <c r="AE71" s="14">
        <v>84.5</v>
      </c>
      <c r="AF71" s="14">
        <f t="shared" ref="AF71:AF74" si="22">SUM($E$2:$N$2)+SUM($P$2:$U$2)+SUM($Y$2:$AA$2)+$AB$2</f>
        <v>41.5</v>
      </c>
      <c r="AG71" s="15">
        <f t="shared" ref="AG71:AG74" si="23">($E$2*E71+$F$2*F71+$G$2*G71+$H$2*H71+$I$2*I71+$J$2*J71+$K$2*K71+$L$2*L71+$M$2*M71+$N$2*N71+$P$2*P71+$Q$2*Q71+$R$2*R71+$S$2*S71+$T$2*T71+$U$2*U71+$Y$2*Y71+$Z$2*Z71+$AA$2*AA71+$AB$2*AB71)/$AF$56</f>
        <v>75.0240963855422</v>
      </c>
      <c r="AH71" s="14">
        <v>75</v>
      </c>
      <c r="AI71" s="14">
        <v>0</v>
      </c>
      <c r="AJ71" s="14">
        <v>0</v>
      </c>
      <c r="AK71" s="15">
        <f t="shared" si="21"/>
        <v>73.1668674698795</v>
      </c>
      <c r="AL71" s="16">
        <v>2.4</v>
      </c>
      <c r="AM71" s="14"/>
    </row>
    <row r="72" spans="1:39">
      <c r="A72" s="11">
        <v>69</v>
      </c>
      <c r="B72" s="11" t="s">
        <v>653</v>
      </c>
      <c r="C72" s="12" t="s">
        <v>789</v>
      </c>
      <c r="D72" s="11" t="s">
        <v>790</v>
      </c>
      <c r="E72" s="13">
        <v>72</v>
      </c>
      <c r="F72" s="13">
        <v>68</v>
      </c>
      <c r="G72" s="13">
        <v>85</v>
      </c>
      <c r="H72" s="13">
        <v>72</v>
      </c>
      <c r="I72" s="13">
        <v>64</v>
      </c>
      <c r="J72" s="13">
        <v>76</v>
      </c>
      <c r="K72" s="13">
        <v>90</v>
      </c>
      <c r="L72" s="13">
        <v>80</v>
      </c>
      <c r="M72" s="13">
        <v>86</v>
      </c>
      <c r="N72" s="13">
        <v>75</v>
      </c>
      <c r="O72" s="13">
        <v>75</v>
      </c>
      <c r="P72" s="13" t="s">
        <v>40</v>
      </c>
      <c r="Q72" s="13">
        <v>85</v>
      </c>
      <c r="R72" s="13">
        <v>85</v>
      </c>
      <c r="S72" s="13">
        <v>67</v>
      </c>
      <c r="T72" s="13">
        <v>81</v>
      </c>
      <c r="U72" s="13">
        <v>85</v>
      </c>
      <c r="V72" s="13">
        <v>83</v>
      </c>
      <c r="W72" s="13">
        <v>71</v>
      </c>
      <c r="X72" s="13">
        <v>79</v>
      </c>
      <c r="Y72" s="13" t="s">
        <v>40</v>
      </c>
      <c r="Z72" s="13" t="s">
        <v>40</v>
      </c>
      <c r="AA72" s="13">
        <v>75</v>
      </c>
      <c r="AB72" s="13" t="s">
        <v>40</v>
      </c>
      <c r="AC72" s="13">
        <v>85</v>
      </c>
      <c r="AD72" s="13">
        <v>86</v>
      </c>
      <c r="AE72" s="14">
        <v>85.5</v>
      </c>
      <c r="AF72" s="14">
        <f>SUM($E$2:$O$2)+SUM($Q$2:$X$2)+SUM($AA$2)</f>
        <v>41.5</v>
      </c>
      <c r="AG72" s="15">
        <f>($E$2*E72+$F$2*F72+$G$2*G72+$H$2*H72+$I$2*I72+$J$2*J72+$K$2*K72+$L$2*L72+$M$2*M72+$N$2*N72+$O$2*O72+$Q$2*Q72+$R$2*R72+$S$2*S72+$T$2*T72+$U$2*U72+$V$2*V72+$W$2*W72+$X$2*X72+$AA$2*AA72)/$AF$4</f>
        <v>76.3493975903614</v>
      </c>
      <c r="AH72" s="14">
        <v>51.9</v>
      </c>
      <c r="AI72" s="14">
        <v>0</v>
      </c>
      <c r="AJ72" s="14">
        <v>0</v>
      </c>
      <c r="AK72" s="15">
        <f t="shared" si="21"/>
        <v>73.139578313253</v>
      </c>
      <c r="AL72" s="16">
        <v>2.612</v>
      </c>
      <c r="AM72" s="14"/>
    </row>
    <row r="73" spans="1:39">
      <c r="A73" s="11">
        <v>70</v>
      </c>
      <c r="B73" s="11" t="s">
        <v>649</v>
      </c>
      <c r="C73" s="12" t="s">
        <v>791</v>
      </c>
      <c r="D73" s="11" t="s">
        <v>792</v>
      </c>
      <c r="E73" s="13">
        <v>52</v>
      </c>
      <c r="F73" s="13">
        <v>65</v>
      </c>
      <c r="G73" s="13">
        <v>84</v>
      </c>
      <c r="H73" s="13">
        <v>58</v>
      </c>
      <c r="I73" s="13">
        <v>66</v>
      </c>
      <c r="J73" s="13">
        <v>68</v>
      </c>
      <c r="K73" s="13">
        <v>87</v>
      </c>
      <c r="L73" s="13">
        <v>84</v>
      </c>
      <c r="M73" s="13">
        <v>73</v>
      </c>
      <c r="N73" s="13">
        <v>85</v>
      </c>
      <c r="O73" s="13" t="s">
        <v>40</v>
      </c>
      <c r="P73" s="13">
        <v>77</v>
      </c>
      <c r="Q73" s="13">
        <v>85</v>
      </c>
      <c r="R73" s="13">
        <v>75</v>
      </c>
      <c r="S73" s="13">
        <v>64</v>
      </c>
      <c r="T73" s="13">
        <v>81</v>
      </c>
      <c r="U73" s="13">
        <v>85</v>
      </c>
      <c r="V73" s="13" t="s">
        <v>40</v>
      </c>
      <c r="W73" s="13" t="s">
        <v>40</v>
      </c>
      <c r="X73" s="13" t="s">
        <v>40</v>
      </c>
      <c r="Y73" s="13">
        <v>78</v>
      </c>
      <c r="Z73" s="13">
        <v>76</v>
      </c>
      <c r="AA73" s="13">
        <v>65</v>
      </c>
      <c r="AB73" s="13" t="str">
        <f>VLOOKUP(D73,[4]sheet1!$A$2:$B$43,2,0)</f>
        <v>95</v>
      </c>
      <c r="AC73" s="13">
        <v>91</v>
      </c>
      <c r="AD73" s="13">
        <v>84</v>
      </c>
      <c r="AE73" s="14">
        <v>87.5</v>
      </c>
      <c r="AF73" s="14">
        <f t="shared" si="22"/>
        <v>41.5</v>
      </c>
      <c r="AG73" s="15">
        <f t="shared" si="23"/>
        <v>73.7228915662651</v>
      </c>
      <c r="AH73" s="14">
        <v>75.4</v>
      </c>
      <c r="AI73" s="14">
        <v>0</v>
      </c>
      <c r="AJ73" s="14">
        <v>0</v>
      </c>
      <c r="AK73" s="15">
        <f t="shared" si="21"/>
        <v>72.8760240963855</v>
      </c>
      <c r="AL73" s="16">
        <v>2.236</v>
      </c>
      <c r="AM73" s="14"/>
    </row>
    <row r="74" spans="1:39">
      <c r="A74" s="11">
        <v>71</v>
      </c>
      <c r="B74" s="11" t="s">
        <v>653</v>
      </c>
      <c r="C74" s="12" t="s">
        <v>793</v>
      </c>
      <c r="D74" s="11" t="s">
        <v>794</v>
      </c>
      <c r="E74" s="13">
        <v>66</v>
      </c>
      <c r="F74" s="13">
        <v>74</v>
      </c>
      <c r="G74" s="13">
        <v>70</v>
      </c>
      <c r="H74" s="13">
        <v>62</v>
      </c>
      <c r="I74" s="13">
        <v>73</v>
      </c>
      <c r="J74" s="13">
        <v>70</v>
      </c>
      <c r="K74" s="13">
        <v>92</v>
      </c>
      <c r="L74" s="13">
        <v>81</v>
      </c>
      <c r="M74" s="13">
        <v>82</v>
      </c>
      <c r="N74" s="13">
        <v>75</v>
      </c>
      <c r="O74" s="13" t="s">
        <v>40</v>
      </c>
      <c r="P74" s="13">
        <v>77</v>
      </c>
      <c r="Q74" s="13">
        <v>65</v>
      </c>
      <c r="R74" s="13">
        <v>85</v>
      </c>
      <c r="S74" s="13">
        <v>65</v>
      </c>
      <c r="T74" s="13">
        <v>71</v>
      </c>
      <c r="U74" s="13">
        <v>85</v>
      </c>
      <c r="V74" s="13" t="s">
        <v>40</v>
      </c>
      <c r="W74" s="13" t="s">
        <v>40</v>
      </c>
      <c r="X74" s="13" t="s">
        <v>40</v>
      </c>
      <c r="Y74" s="13">
        <v>81</v>
      </c>
      <c r="Z74" s="13">
        <v>81</v>
      </c>
      <c r="AA74" s="13">
        <v>65</v>
      </c>
      <c r="AB74" s="13" t="str">
        <f>VLOOKUP(D74,[4]sheet1!$A$2:$B$43,2,0)</f>
        <v>87</v>
      </c>
      <c r="AC74" s="13">
        <v>84</v>
      </c>
      <c r="AD74" s="13">
        <v>89</v>
      </c>
      <c r="AE74" s="14">
        <v>86.5</v>
      </c>
      <c r="AF74" s="14">
        <f t="shared" si="22"/>
        <v>41.5</v>
      </c>
      <c r="AG74" s="15">
        <f t="shared" si="23"/>
        <v>74.2409638554217</v>
      </c>
      <c r="AH74" s="14">
        <v>71.7</v>
      </c>
      <c r="AI74" s="14">
        <v>0</v>
      </c>
      <c r="AJ74" s="14">
        <v>0</v>
      </c>
      <c r="AK74" s="15">
        <f t="shared" si="21"/>
        <v>72.8536746987952</v>
      </c>
      <c r="AL74" s="16">
        <v>2.267</v>
      </c>
      <c r="AM74" s="14"/>
    </row>
    <row r="75" spans="1:39">
      <c r="A75" s="11">
        <v>72</v>
      </c>
      <c r="B75" s="11" t="s">
        <v>653</v>
      </c>
      <c r="C75" s="12" t="s">
        <v>795</v>
      </c>
      <c r="D75" s="11" t="s">
        <v>796</v>
      </c>
      <c r="E75" s="13">
        <v>76</v>
      </c>
      <c r="F75" s="13">
        <v>71</v>
      </c>
      <c r="G75" s="13">
        <v>75</v>
      </c>
      <c r="H75" s="13">
        <v>85</v>
      </c>
      <c r="I75" s="13">
        <v>77</v>
      </c>
      <c r="J75" s="13">
        <v>67</v>
      </c>
      <c r="K75" s="13">
        <v>85</v>
      </c>
      <c r="L75" s="13">
        <v>82</v>
      </c>
      <c r="M75" s="13">
        <v>81</v>
      </c>
      <c r="N75" s="13">
        <v>75</v>
      </c>
      <c r="O75" s="13">
        <v>72</v>
      </c>
      <c r="P75" s="13" t="s">
        <v>40</v>
      </c>
      <c r="Q75" s="13">
        <v>95</v>
      </c>
      <c r="R75" s="13">
        <v>75</v>
      </c>
      <c r="S75" s="13">
        <v>74</v>
      </c>
      <c r="T75" s="13">
        <v>77</v>
      </c>
      <c r="U75" s="13">
        <v>85</v>
      </c>
      <c r="V75" s="13" t="s">
        <v>40</v>
      </c>
      <c r="W75" s="13">
        <v>71</v>
      </c>
      <c r="X75" s="13">
        <v>74</v>
      </c>
      <c r="Y75" s="13" t="s">
        <v>40</v>
      </c>
      <c r="Z75" s="13" t="s">
        <v>40</v>
      </c>
      <c r="AA75" s="13">
        <v>75</v>
      </c>
      <c r="AB75" s="13" t="str">
        <f>VLOOKUP(D75,[4]sheet1!$A$2:$B$43,2,0)</f>
        <v>75</v>
      </c>
      <c r="AC75" s="13">
        <v>77</v>
      </c>
      <c r="AD75" s="13">
        <v>77</v>
      </c>
      <c r="AE75" s="14">
        <v>77</v>
      </c>
      <c r="AF75" s="14">
        <f>SUM($E$2:$O$2)+SUM($Q$2:$X$2)+SUM($AA$2)+$AB$2</f>
        <v>43</v>
      </c>
      <c r="AG75" s="15">
        <f>($E$2*E75+$F$2*F75+$G$2*G75+$H$2*H75+$I$2*I75+$J$2*J75+$K$2*K75+$L$2*L75+$M$2*M75+$N$2*N75+$O$2*O75+$Q$2*Q75+$R$2*R75+$S$2*S75+$T$2*T75+$U$2*U75+$W$2*W75+$X$2*X75+$AA$2*AA75+$AB$2*AB75)/$AF$6</f>
        <v>77.0240963855422</v>
      </c>
      <c r="AH75" s="14">
        <v>69.6</v>
      </c>
      <c r="AI75" s="14">
        <v>0</v>
      </c>
      <c r="AJ75" s="14">
        <v>0</v>
      </c>
      <c r="AK75" s="15">
        <f t="shared" si="21"/>
        <v>72.7968674698795</v>
      </c>
      <c r="AL75" s="16">
        <v>2.667</v>
      </c>
      <c r="AM75" s="14"/>
    </row>
    <row r="76" spans="1:39">
      <c r="A76" s="11">
        <v>73</v>
      </c>
      <c r="B76" s="11" t="s">
        <v>649</v>
      </c>
      <c r="C76" s="12" t="s">
        <v>797</v>
      </c>
      <c r="D76" s="11" t="s">
        <v>798</v>
      </c>
      <c r="E76" s="13">
        <v>64</v>
      </c>
      <c r="F76" s="13">
        <v>60</v>
      </c>
      <c r="G76" s="13">
        <v>76</v>
      </c>
      <c r="H76" s="13">
        <v>72</v>
      </c>
      <c r="I76" s="13">
        <v>72</v>
      </c>
      <c r="J76" s="13">
        <v>74</v>
      </c>
      <c r="K76" s="13">
        <v>86</v>
      </c>
      <c r="L76" s="13">
        <v>80</v>
      </c>
      <c r="M76" s="13">
        <v>74</v>
      </c>
      <c r="N76" s="13">
        <v>75</v>
      </c>
      <c r="O76" s="13" t="s">
        <v>40</v>
      </c>
      <c r="P76" s="13">
        <v>78</v>
      </c>
      <c r="Q76" s="13">
        <v>85</v>
      </c>
      <c r="R76" s="13">
        <v>85</v>
      </c>
      <c r="S76" s="13">
        <v>54</v>
      </c>
      <c r="T76" s="13">
        <v>83</v>
      </c>
      <c r="U76" s="13">
        <v>85</v>
      </c>
      <c r="V76" s="13">
        <v>74</v>
      </c>
      <c r="W76" s="13" t="s">
        <v>40</v>
      </c>
      <c r="X76" s="13" t="s">
        <v>40</v>
      </c>
      <c r="Y76" s="13">
        <v>68</v>
      </c>
      <c r="Z76" s="13">
        <v>65</v>
      </c>
      <c r="AA76" s="13">
        <v>85</v>
      </c>
      <c r="AB76" s="13" t="s">
        <v>40</v>
      </c>
      <c r="AC76" s="13">
        <v>88</v>
      </c>
      <c r="AD76" s="13">
        <v>84</v>
      </c>
      <c r="AE76" s="14">
        <v>86</v>
      </c>
      <c r="AF76" s="14">
        <f t="shared" ref="AF76:AF80" si="24">SUM($E$2:$N$2)+SUM($P$2:$V$2)+SUM($Y$2:$AA$2)</f>
        <v>41.5</v>
      </c>
      <c r="AG76" s="15">
        <f t="array" ref="AG76">(SUM(SUMPRODUCT($E$2:$N$2,E76:N76),SUMPRODUCT($P$2:$V$2,P76:V76),SUMPRODUCT($Y$2:$AA$2,Y76:AA76)))/AF76</f>
        <v>73.4457831325301</v>
      </c>
      <c r="AH76" s="14">
        <v>82.6</v>
      </c>
      <c r="AI76" s="14">
        <v>0</v>
      </c>
      <c r="AJ76" s="14">
        <v>0</v>
      </c>
      <c r="AK76" s="15">
        <f t="shared" si="21"/>
        <v>72.7420481927711</v>
      </c>
      <c r="AL76" s="16">
        <v>2.277</v>
      </c>
      <c r="AM76" s="14"/>
    </row>
    <row r="77" spans="1:39">
      <c r="A77" s="11">
        <v>74</v>
      </c>
      <c r="B77" s="11" t="s">
        <v>653</v>
      </c>
      <c r="C77" s="12" t="s">
        <v>799</v>
      </c>
      <c r="D77" s="11" t="s">
        <v>800</v>
      </c>
      <c r="E77" s="13">
        <v>64</v>
      </c>
      <c r="F77" s="13">
        <v>66</v>
      </c>
      <c r="G77" s="13">
        <v>85</v>
      </c>
      <c r="H77" s="13">
        <v>67</v>
      </c>
      <c r="I77" s="13">
        <v>74</v>
      </c>
      <c r="J77" s="13">
        <v>67</v>
      </c>
      <c r="K77" s="13">
        <v>92</v>
      </c>
      <c r="L77" s="13">
        <v>82</v>
      </c>
      <c r="M77" s="13">
        <v>71</v>
      </c>
      <c r="N77" s="13">
        <v>65</v>
      </c>
      <c r="O77" s="13" t="s">
        <v>40</v>
      </c>
      <c r="P77" s="13">
        <v>74</v>
      </c>
      <c r="Q77" s="13">
        <v>75</v>
      </c>
      <c r="R77" s="13">
        <v>75</v>
      </c>
      <c r="S77" s="13">
        <v>61</v>
      </c>
      <c r="T77" s="13">
        <v>84</v>
      </c>
      <c r="U77" s="13">
        <v>85</v>
      </c>
      <c r="V77" s="13" t="s">
        <v>40</v>
      </c>
      <c r="W77" s="13" t="s">
        <v>40</v>
      </c>
      <c r="X77" s="13" t="s">
        <v>40</v>
      </c>
      <c r="Y77" s="13">
        <v>84</v>
      </c>
      <c r="Z77" s="13">
        <v>69</v>
      </c>
      <c r="AA77" s="13">
        <v>85</v>
      </c>
      <c r="AB77" s="13" t="str">
        <f>VLOOKUP(D77,[4]sheet1!$A$2:$B$43,2,0)</f>
        <v>97</v>
      </c>
      <c r="AC77" s="13">
        <v>84</v>
      </c>
      <c r="AD77" s="13">
        <v>85</v>
      </c>
      <c r="AE77" s="14">
        <v>84.5</v>
      </c>
      <c r="AF77" s="14">
        <f>SUM($E$2:$N$2)+SUM($P$2:$U$2)+SUM($Y$2:$AA$2)+$AB$2</f>
        <v>41.5</v>
      </c>
      <c r="AG77" s="15">
        <f>($E$2*E77+$F$2*F77+$G$2*G77+$H$2*H77+$I$2*I77+$J$2*J77+$K$2*K77+$L$2*L77+$M$2*M77+$N$2*N77+$P$2*P77+$Q$2*Q77+$R$2*R77+$S$2*S77+$T$2*T77+$U$2*U77+$Y$2*Y77+$Z$2*Z77+$AA$2*AA77+$AB$2*AB77)/$AF$56</f>
        <v>74.8915662650602</v>
      </c>
      <c r="AH77" s="14">
        <v>67.7</v>
      </c>
      <c r="AI77" s="14">
        <v>0</v>
      </c>
      <c r="AJ77" s="14">
        <v>0</v>
      </c>
      <c r="AK77" s="15">
        <f t="shared" si="21"/>
        <v>72.7090963855422</v>
      </c>
      <c r="AL77" s="16">
        <v>2.283</v>
      </c>
      <c r="AM77" s="14"/>
    </row>
    <row r="78" spans="1:39">
      <c r="A78" s="11">
        <v>75</v>
      </c>
      <c r="B78" s="11" t="s">
        <v>653</v>
      </c>
      <c r="C78" s="12" t="s">
        <v>801</v>
      </c>
      <c r="D78" s="11" t="s">
        <v>802</v>
      </c>
      <c r="E78" s="13">
        <v>70</v>
      </c>
      <c r="F78" s="13">
        <v>41</v>
      </c>
      <c r="G78" s="13">
        <v>76</v>
      </c>
      <c r="H78" s="13">
        <v>68</v>
      </c>
      <c r="I78" s="13">
        <v>61</v>
      </c>
      <c r="J78" s="13">
        <v>75</v>
      </c>
      <c r="K78" s="13">
        <v>90</v>
      </c>
      <c r="L78" s="13">
        <v>59</v>
      </c>
      <c r="M78" s="13">
        <v>77</v>
      </c>
      <c r="N78" s="13">
        <v>85</v>
      </c>
      <c r="O78" s="13" t="s">
        <v>40</v>
      </c>
      <c r="P78" s="13">
        <v>88</v>
      </c>
      <c r="Q78" s="13">
        <v>85</v>
      </c>
      <c r="R78" s="13">
        <v>65</v>
      </c>
      <c r="S78" s="13">
        <v>56</v>
      </c>
      <c r="T78" s="13">
        <v>83</v>
      </c>
      <c r="U78" s="13">
        <v>85</v>
      </c>
      <c r="V78" s="13" t="s">
        <v>40</v>
      </c>
      <c r="W78" s="13" t="s">
        <v>40</v>
      </c>
      <c r="X78" s="13" t="s">
        <v>40</v>
      </c>
      <c r="Y78" s="13">
        <v>82</v>
      </c>
      <c r="Z78" s="13">
        <v>83</v>
      </c>
      <c r="AA78" s="13">
        <v>85</v>
      </c>
      <c r="AB78" s="13" t="str">
        <f>VLOOKUP(D78,[4]sheet1!$A$2:$B$43,2,0)</f>
        <v>92</v>
      </c>
      <c r="AC78" s="13">
        <v>88</v>
      </c>
      <c r="AD78" s="13">
        <v>86</v>
      </c>
      <c r="AE78" s="14">
        <v>87</v>
      </c>
      <c r="AF78" s="14">
        <f>SUM($E$2:$N$2)+SUM($P$2:$U$2)+SUM($Y$2:$AA$2)+$AB$2</f>
        <v>41.5</v>
      </c>
      <c r="AG78" s="15">
        <f>($E$2*E78+$F$2*F78+$G$2*G78+$H$2*H78+$I$2*I78+$J$2*J78+$K$2*K78+$L$2*L78+$M$2*M78+$N$2*N78+$P$2*P78+$Q$2*Q78+$R$2*R78+$S$2*S78+$T$2*T78+$U$2*U78+$Y$2*Y78+$Z$2*Z78+$AA$2*AA78+$AB$2*AB78)/$AF$56</f>
        <v>73.5060240963855</v>
      </c>
      <c r="AH78" s="14">
        <v>75.5</v>
      </c>
      <c r="AI78" s="14">
        <v>0</v>
      </c>
      <c r="AJ78" s="14">
        <v>0</v>
      </c>
      <c r="AK78" s="15">
        <f t="shared" si="21"/>
        <v>72.6292168674699</v>
      </c>
      <c r="AL78" s="16">
        <v>2.561</v>
      </c>
      <c r="AM78" s="14"/>
    </row>
    <row r="79" spans="1:39">
      <c r="A79" s="11">
        <v>76</v>
      </c>
      <c r="B79" s="11" t="s">
        <v>653</v>
      </c>
      <c r="C79" s="12" t="s">
        <v>803</v>
      </c>
      <c r="D79" s="11" t="s">
        <v>804</v>
      </c>
      <c r="E79" s="13">
        <v>74</v>
      </c>
      <c r="F79" s="13">
        <v>60</v>
      </c>
      <c r="G79" s="13">
        <v>67</v>
      </c>
      <c r="H79" s="13">
        <v>67</v>
      </c>
      <c r="I79" s="13">
        <v>79</v>
      </c>
      <c r="J79" s="13">
        <v>84</v>
      </c>
      <c r="K79" s="13">
        <v>84</v>
      </c>
      <c r="L79" s="13">
        <v>72</v>
      </c>
      <c r="M79" s="13">
        <v>72</v>
      </c>
      <c r="N79" s="13">
        <v>65</v>
      </c>
      <c r="O79" s="13" t="s">
        <v>40</v>
      </c>
      <c r="P79" s="13">
        <v>77</v>
      </c>
      <c r="Q79" s="13">
        <v>85</v>
      </c>
      <c r="R79" s="13">
        <v>75</v>
      </c>
      <c r="S79" s="13">
        <v>70</v>
      </c>
      <c r="T79" s="13">
        <v>81</v>
      </c>
      <c r="U79" s="13">
        <v>85</v>
      </c>
      <c r="V79" s="13">
        <v>88</v>
      </c>
      <c r="W79" s="13" t="s">
        <v>40</v>
      </c>
      <c r="X79" s="13" t="s">
        <v>40</v>
      </c>
      <c r="Y79" s="13">
        <v>76</v>
      </c>
      <c r="Z79" s="13">
        <v>75</v>
      </c>
      <c r="AA79" s="13">
        <v>75</v>
      </c>
      <c r="AB79" s="13" t="s">
        <v>40</v>
      </c>
      <c r="AC79" s="13">
        <v>87</v>
      </c>
      <c r="AD79" s="13">
        <v>89</v>
      </c>
      <c r="AE79" s="14">
        <v>88</v>
      </c>
      <c r="AF79" s="14">
        <f t="shared" si="24"/>
        <v>41.5</v>
      </c>
      <c r="AG79" s="15">
        <f t="array" ref="AG79">(SUM(SUMPRODUCT($E$2:$N$2,E79:N79),SUMPRODUCT($P$2:$V$2,P79:V79),SUMPRODUCT($Y$2:$AA$2,Y79:AA79)))/AF79</f>
        <v>74.6626506024096</v>
      </c>
      <c r="AH79" s="14">
        <v>51.4</v>
      </c>
      <c r="AI79" s="14">
        <v>0</v>
      </c>
      <c r="AJ79" s="14">
        <v>0</v>
      </c>
      <c r="AK79" s="15">
        <f t="shared" si="21"/>
        <v>72.4338554216868</v>
      </c>
      <c r="AL79" s="16">
        <v>2.259</v>
      </c>
      <c r="AM79" s="14"/>
    </row>
    <row r="80" spans="1:39">
      <c r="A80" s="11">
        <v>77</v>
      </c>
      <c r="B80" s="11" t="s">
        <v>653</v>
      </c>
      <c r="C80" s="12" t="s">
        <v>805</v>
      </c>
      <c r="D80" s="11" t="s">
        <v>806</v>
      </c>
      <c r="E80" s="13">
        <v>70</v>
      </c>
      <c r="F80" s="13">
        <v>72</v>
      </c>
      <c r="G80" s="13">
        <v>84</v>
      </c>
      <c r="H80" s="13">
        <v>60</v>
      </c>
      <c r="I80" s="13">
        <v>66</v>
      </c>
      <c r="J80" s="13">
        <v>68</v>
      </c>
      <c r="K80" s="13">
        <v>90</v>
      </c>
      <c r="L80" s="13">
        <v>88</v>
      </c>
      <c r="M80" s="13">
        <v>80</v>
      </c>
      <c r="N80" s="13">
        <v>75</v>
      </c>
      <c r="O80" s="13" t="s">
        <v>40</v>
      </c>
      <c r="P80" s="13">
        <v>76</v>
      </c>
      <c r="Q80" s="13">
        <v>75</v>
      </c>
      <c r="R80" s="13">
        <v>85</v>
      </c>
      <c r="S80" s="13">
        <v>61</v>
      </c>
      <c r="T80" s="13">
        <v>82</v>
      </c>
      <c r="U80" s="13">
        <v>75</v>
      </c>
      <c r="V80" s="13">
        <v>83</v>
      </c>
      <c r="W80" s="13" t="s">
        <v>40</v>
      </c>
      <c r="X80" s="13" t="s">
        <v>40</v>
      </c>
      <c r="Y80" s="13">
        <v>86</v>
      </c>
      <c r="Z80" s="13">
        <v>74</v>
      </c>
      <c r="AA80" s="13">
        <v>65</v>
      </c>
      <c r="AB80" s="13" t="s">
        <v>40</v>
      </c>
      <c r="AC80" s="13">
        <v>86</v>
      </c>
      <c r="AD80" s="13">
        <v>85</v>
      </c>
      <c r="AE80" s="14">
        <v>85.5</v>
      </c>
      <c r="AF80" s="14">
        <f t="shared" si="24"/>
        <v>41.5</v>
      </c>
      <c r="AG80" s="15">
        <f t="array" ref="AG80">(SUM(SUMPRODUCT($E$2:$N$2,E80:N80),SUMPRODUCT($P$2:$V$2,P80:V80),SUMPRODUCT($Y$2:$AA$2,Y80:AA80)))/AF80</f>
        <v>74.5301204819277</v>
      </c>
      <c r="AH80" s="14">
        <v>62.5</v>
      </c>
      <c r="AI80" s="14">
        <v>0</v>
      </c>
      <c r="AJ80" s="14">
        <v>0</v>
      </c>
      <c r="AK80" s="15">
        <f t="shared" si="21"/>
        <v>72.3960843373494</v>
      </c>
      <c r="AL80" s="16">
        <v>2.33</v>
      </c>
      <c r="AM80" s="14"/>
    </row>
    <row r="81" spans="1:39">
      <c r="A81" s="11">
        <v>78</v>
      </c>
      <c r="B81" s="11" t="s">
        <v>653</v>
      </c>
      <c r="C81" s="12" t="s">
        <v>807</v>
      </c>
      <c r="D81" s="11" t="s">
        <v>808</v>
      </c>
      <c r="E81" s="13">
        <v>64</v>
      </c>
      <c r="F81" s="13">
        <v>58</v>
      </c>
      <c r="G81" s="13">
        <v>79</v>
      </c>
      <c r="H81" s="13">
        <v>70</v>
      </c>
      <c r="I81" s="13">
        <v>66</v>
      </c>
      <c r="J81" s="13">
        <v>76</v>
      </c>
      <c r="K81" s="13">
        <v>90</v>
      </c>
      <c r="L81" s="13">
        <v>85</v>
      </c>
      <c r="M81" s="13">
        <v>91</v>
      </c>
      <c r="N81" s="13">
        <v>75</v>
      </c>
      <c r="O81" s="13">
        <v>71</v>
      </c>
      <c r="P81" s="13" t="s">
        <v>40</v>
      </c>
      <c r="Q81" s="13">
        <v>85</v>
      </c>
      <c r="R81" s="13">
        <v>65</v>
      </c>
      <c r="S81" s="13">
        <v>66</v>
      </c>
      <c r="T81" s="13">
        <v>81</v>
      </c>
      <c r="U81" s="13">
        <v>95</v>
      </c>
      <c r="V81" s="13" t="s">
        <v>40</v>
      </c>
      <c r="W81" s="13">
        <v>63</v>
      </c>
      <c r="X81" s="13">
        <v>70</v>
      </c>
      <c r="Y81" s="13" t="s">
        <v>40</v>
      </c>
      <c r="Z81" s="13" t="s">
        <v>40</v>
      </c>
      <c r="AA81" s="13">
        <v>85</v>
      </c>
      <c r="AB81" s="13" t="str">
        <f>VLOOKUP(D81,[4]sheet1!$A$2:$B$43,2,0)</f>
        <v>94</v>
      </c>
      <c r="AC81" s="13">
        <v>86</v>
      </c>
      <c r="AD81" s="13">
        <v>85</v>
      </c>
      <c r="AE81" s="14">
        <v>85.5</v>
      </c>
      <c r="AF81" s="14">
        <f t="shared" ref="AF81:AF85" si="25">SUM($E$2:$O$2)+SUM($Q$2:$X$2)+SUM($AA$2)+$AB$2</f>
        <v>43</v>
      </c>
      <c r="AG81" s="15">
        <f t="shared" ref="AG81:AG85" si="26">($E$2*E81+$F$2*F81+$G$2*G81+$H$2*H81+$I$2*I81+$J$2*J81+$K$2*K81+$L$2*L81+$M$2*M81+$N$2*N81+$O$2*O81+$Q$2*Q81+$R$2*R81+$S$2*S81+$T$2*T81+$U$2*U81+$W$2*W81+$X$2*X81+$AA$2*AA81+$AB$2*AB81)/$AF$6</f>
        <v>74.8674698795181</v>
      </c>
      <c r="AH81" s="14">
        <v>53.4</v>
      </c>
      <c r="AI81" s="14">
        <v>0</v>
      </c>
      <c r="AJ81" s="14">
        <v>0</v>
      </c>
      <c r="AK81" s="15">
        <f t="shared" si="21"/>
        <v>72.1772289156626</v>
      </c>
      <c r="AL81" s="16">
        <v>2.36</v>
      </c>
      <c r="AM81" s="14"/>
    </row>
    <row r="82" spans="1:39">
      <c r="A82" s="11">
        <v>79</v>
      </c>
      <c r="B82" s="11" t="s">
        <v>649</v>
      </c>
      <c r="C82" s="12" t="s">
        <v>809</v>
      </c>
      <c r="D82" s="11" t="s">
        <v>810</v>
      </c>
      <c r="E82" s="13">
        <v>61</v>
      </c>
      <c r="F82" s="13">
        <v>56</v>
      </c>
      <c r="G82" s="13">
        <v>82</v>
      </c>
      <c r="H82" s="13">
        <v>81</v>
      </c>
      <c r="I82" s="13">
        <v>49</v>
      </c>
      <c r="J82" s="13">
        <v>74</v>
      </c>
      <c r="K82" s="13">
        <v>86</v>
      </c>
      <c r="L82" s="13">
        <v>79</v>
      </c>
      <c r="M82" s="13">
        <v>69</v>
      </c>
      <c r="N82" s="13">
        <v>75</v>
      </c>
      <c r="O82" s="13" t="s">
        <v>40</v>
      </c>
      <c r="P82" s="13">
        <v>72</v>
      </c>
      <c r="Q82" s="13">
        <v>85</v>
      </c>
      <c r="R82" s="13">
        <v>75</v>
      </c>
      <c r="S82" s="13">
        <v>16</v>
      </c>
      <c r="T82" s="13">
        <v>83</v>
      </c>
      <c r="U82" s="13">
        <v>85</v>
      </c>
      <c r="V82" s="13">
        <v>93</v>
      </c>
      <c r="W82" s="13" t="s">
        <v>40</v>
      </c>
      <c r="X82" s="13" t="s">
        <v>40</v>
      </c>
      <c r="Y82" s="13">
        <v>81</v>
      </c>
      <c r="Z82" s="13">
        <v>78</v>
      </c>
      <c r="AA82" s="13">
        <v>75</v>
      </c>
      <c r="AB82" s="13" t="s">
        <v>40</v>
      </c>
      <c r="AC82" s="13">
        <v>96</v>
      </c>
      <c r="AD82" s="13">
        <v>94</v>
      </c>
      <c r="AE82" s="14">
        <v>95</v>
      </c>
      <c r="AF82" s="14">
        <f t="shared" ref="AF82:AF87" si="27">SUM($E$2:$N$2)+SUM($P$2:$V$2)+SUM($Y$2:$AA$2)</f>
        <v>41.5</v>
      </c>
      <c r="AG82" s="15">
        <f t="array" ref="AG82">(SUM(SUMPRODUCT($E$2:$N$2,E82:N82),SUMPRODUCT($P$2:$V$2,P82:V82),SUMPRODUCT($Y$2:$AA$2,Y82:AA82)))/AF82</f>
        <v>70.710843373494</v>
      </c>
      <c r="AH82" s="14">
        <v>73</v>
      </c>
      <c r="AI82" s="14">
        <v>0</v>
      </c>
      <c r="AJ82" s="14">
        <v>0</v>
      </c>
      <c r="AK82" s="15">
        <f t="shared" si="21"/>
        <v>72.1475903614458</v>
      </c>
      <c r="AL82" s="16">
        <v>2.368</v>
      </c>
      <c r="AM82" s="14"/>
    </row>
    <row r="83" spans="1:39">
      <c r="A83" s="11">
        <v>80</v>
      </c>
      <c r="B83" s="11" t="s">
        <v>653</v>
      </c>
      <c r="C83" s="12" t="s">
        <v>811</v>
      </c>
      <c r="D83" s="11" t="s">
        <v>812</v>
      </c>
      <c r="E83" s="13">
        <v>50</v>
      </c>
      <c r="F83" s="13">
        <v>60</v>
      </c>
      <c r="G83" s="13">
        <v>90</v>
      </c>
      <c r="H83" s="13">
        <v>75</v>
      </c>
      <c r="I83" s="13">
        <v>67</v>
      </c>
      <c r="J83" s="13">
        <v>67</v>
      </c>
      <c r="K83" s="13">
        <v>90</v>
      </c>
      <c r="L83" s="13">
        <v>80</v>
      </c>
      <c r="M83" s="13">
        <v>70</v>
      </c>
      <c r="N83" s="13">
        <v>75</v>
      </c>
      <c r="O83" s="13" t="s">
        <v>40</v>
      </c>
      <c r="P83" s="13">
        <v>73</v>
      </c>
      <c r="Q83" s="13">
        <v>85</v>
      </c>
      <c r="R83" s="13">
        <v>85</v>
      </c>
      <c r="S83" s="13">
        <v>69</v>
      </c>
      <c r="T83" s="13">
        <v>80</v>
      </c>
      <c r="U83" s="13">
        <v>85</v>
      </c>
      <c r="V83" s="13">
        <v>88</v>
      </c>
      <c r="W83" s="13" t="s">
        <v>40</v>
      </c>
      <c r="X83" s="13" t="s">
        <v>40</v>
      </c>
      <c r="Y83" s="13">
        <v>89</v>
      </c>
      <c r="Z83" s="13">
        <v>35</v>
      </c>
      <c r="AA83" s="13">
        <v>75</v>
      </c>
      <c r="AB83" s="13" t="s">
        <v>40</v>
      </c>
      <c r="AC83" s="13">
        <v>85</v>
      </c>
      <c r="AD83" s="13">
        <v>86</v>
      </c>
      <c r="AE83" s="14">
        <v>85.5</v>
      </c>
      <c r="AF83" s="14">
        <f t="shared" si="27"/>
        <v>41.5</v>
      </c>
      <c r="AG83" s="15">
        <f t="array" ref="AG83">(SUM(SUMPRODUCT($E$2:$N$2,E83:N83),SUMPRODUCT($P$2:$V$2,P83:V83),SUMPRODUCT($Y$2:$AA$2,Y83:AA83)))/AF83</f>
        <v>72.8674698795181</v>
      </c>
      <c r="AH83" s="14">
        <v>70.5</v>
      </c>
      <c r="AI83" s="14">
        <v>0</v>
      </c>
      <c r="AJ83" s="14">
        <v>0</v>
      </c>
      <c r="AK83" s="15">
        <f t="shared" si="21"/>
        <v>71.6322289156627</v>
      </c>
      <c r="AL83" s="16">
        <v>2.268</v>
      </c>
      <c r="AM83" s="14"/>
    </row>
    <row r="84" spans="1:39">
      <c r="A84" s="11">
        <v>81</v>
      </c>
      <c r="B84" s="11" t="s">
        <v>653</v>
      </c>
      <c r="C84" s="12" t="s">
        <v>813</v>
      </c>
      <c r="D84" s="11" t="s">
        <v>814</v>
      </c>
      <c r="E84" s="13">
        <v>64</v>
      </c>
      <c r="F84" s="13">
        <v>67</v>
      </c>
      <c r="G84" s="13">
        <v>89</v>
      </c>
      <c r="H84" s="13">
        <v>78</v>
      </c>
      <c r="I84" s="13">
        <v>75</v>
      </c>
      <c r="J84" s="13">
        <v>73</v>
      </c>
      <c r="K84" s="13">
        <v>88</v>
      </c>
      <c r="L84" s="13">
        <v>84</v>
      </c>
      <c r="M84" s="13">
        <v>87</v>
      </c>
      <c r="N84" s="13">
        <v>65</v>
      </c>
      <c r="O84" s="13">
        <v>70</v>
      </c>
      <c r="P84" s="13" t="s">
        <v>40</v>
      </c>
      <c r="Q84" s="13">
        <v>85</v>
      </c>
      <c r="R84" s="13">
        <v>65</v>
      </c>
      <c r="S84" s="13">
        <v>69</v>
      </c>
      <c r="T84" s="13">
        <v>76</v>
      </c>
      <c r="U84" s="13">
        <v>85</v>
      </c>
      <c r="V84" s="13" t="s">
        <v>40</v>
      </c>
      <c r="W84" s="13">
        <v>70</v>
      </c>
      <c r="X84" s="13">
        <v>72</v>
      </c>
      <c r="Y84" s="13" t="s">
        <v>40</v>
      </c>
      <c r="Z84" s="13" t="s">
        <v>40</v>
      </c>
      <c r="AA84" s="13">
        <v>75</v>
      </c>
      <c r="AB84" s="13" t="str">
        <f>VLOOKUP(D84,[4]sheet1!$A$2:$B$43,2,0)</f>
        <v>81</v>
      </c>
      <c r="AC84" s="13">
        <v>80</v>
      </c>
      <c r="AD84" s="13">
        <v>75</v>
      </c>
      <c r="AE84" s="14">
        <v>77.5</v>
      </c>
      <c r="AF84" s="14">
        <f t="shared" si="25"/>
        <v>43</v>
      </c>
      <c r="AG84" s="15">
        <f t="shared" si="26"/>
        <v>75.2168674698795</v>
      </c>
      <c r="AH84" s="14">
        <v>69.2</v>
      </c>
      <c r="AI84" s="14">
        <v>0</v>
      </c>
      <c r="AJ84" s="14">
        <v>0</v>
      </c>
      <c r="AK84" s="15">
        <f t="shared" si="21"/>
        <v>71.6118072289157</v>
      </c>
      <c r="AL84" s="16">
        <v>2.579</v>
      </c>
      <c r="AM84" s="14"/>
    </row>
    <row r="85" spans="1:39">
      <c r="A85" s="11">
        <v>82</v>
      </c>
      <c r="B85" s="11" t="s">
        <v>653</v>
      </c>
      <c r="C85" s="12" t="s">
        <v>815</v>
      </c>
      <c r="D85" s="11" t="s">
        <v>816</v>
      </c>
      <c r="E85" s="13">
        <v>69</v>
      </c>
      <c r="F85" s="13">
        <v>81</v>
      </c>
      <c r="G85" s="13">
        <v>80</v>
      </c>
      <c r="H85" s="13">
        <v>57</v>
      </c>
      <c r="I85" s="13">
        <v>76</v>
      </c>
      <c r="J85" s="13">
        <v>70</v>
      </c>
      <c r="K85" s="13">
        <v>88</v>
      </c>
      <c r="L85" s="13">
        <v>82</v>
      </c>
      <c r="M85" s="13">
        <v>74</v>
      </c>
      <c r="N85" s="13">
        <v>65</v>
      </c>
      <c r="O85" s="13">
        <v>67</v>
      </c>
      <c r="P85" s="13" t="s">
        <v>40</v>
      </c>
      <c r="Q85" s="13">
        <v>75</v>
      </c>
      <c r="R85" s="13">
        <v>65</v>
      </c>
      <c r="S85" s="13">
        <v>70</v>
      </c>
      <c r="T85" s="13">
        <v>79</v>
      </c>
      <c r="U85" s="13">
        <v>85</v>
      </c>
      <c r="V85" s="13" t="s">
        <v>40</v>
      </c>
      <c r="W85" s="13">
        <v>76</v>
      </c>
      <c r="X85" s="13">
        <v>72</v>
      </c>
      <c r="Y85" s="13" t="s">
        <v>40</v>
      </c>
      <c r="Z85" s="13" t="s">
        <v>40</v>
      </c>
      <c r="AA85" s="13">
        <v>65</v>
      </c>
      <c r="AB85" s="13" t="str">
        <f>VLOOKUP(D85,[4]sheet1!$A$2:$B$43,2,0)</f>
        <v>77</v>
      </c>
      <c r="AC85" s="13">
        <v>83</v>
      </c>
      <c r="AD85" s="13">
        <v>84</v>
      </c>
      <c r="AE85" s="14">
        <v>83.5</v>
      </c>
      <c r="AF85" s="14">
        <f t="shared" si="25"/>
        <v>43</v>
      </c>
      <c r="AG85" s="15">
        <f t="shared" si="26"/>
        <v>73.6626506024096</v>
      </c>
      <c r="AH85" s="14">
        <v>66.4</v>
      </c>
      <c r="AI85" s="14">
        <v>0</v>
      </c>
      <c r="AJ85" s="14">
        <v>0</v>
      </c>
      <c r="AK85" s="15">
        <f t="shared" si="21"/>
        <v>71.5838554216867</v>
      </c>
      <c r="AL85" s="16">
        <v>2.483</v>
      </c>
      <c r="AM85" s="14"/>
    </row>
    <row r="86" spans="1:39">
      <c r="A86" s="11">
        <v>83</v>
      </c>
      <c r="B86" s="11" t="s">
        <v>649</v>
      </c>
      <c r="C86" s="12" t="s">
        <v>817</v>
      </c>
      <c r="D86" s="11" t="s">
        <v>818</v>
      </c>
      <c r="E86" s="13">
        <v>60</v>
      </c>
      <c r="F86" s="13">
        <v>66</v>
      </c>
      <c r="G86" s="13">
        <v>76</v>
      </c>
      <c r="H86" s="13">
        <v>66</v>
      </c>
      <c r="I86" s="13">
        <v>70</v>
      </c>
      <c r="J86" s="13">
        <v>64</v>
      </c>
      <c r="K86" s="13">
        <v>92</v>
      </c>
      <c r="L86" s="13">
        <v>84</v>
      </c>
      <c r="M86" s="13">
        <v>74</v>
      </c>
      <c r="N86" s="13">
        <v>85</v>
      </c>
      <c r="O86" s="13" t="s">
        <v>40</v>
      </c>
      <c r="P86" s="13">
        <v>70</v>
      </c>
      <c r="Q86" s="13">
        <v>65</v>
      </c>
      <c r="R86" s="13">
        <v>75</v>
      </c>
      <c r="S86" s="13">
        <v>64</v>
      </c>
      <c r="T86" s="13">
        <v>84</v>
      </c>
      <c r="U86" s="13">
        <v>85</v>
      </c>
      <c r="V86" s="13">
        <v>98</v>
      </c>
      <c r="W86" s="13" t="s">
        <v>40</v>
      </c>
      <c r="X86" s="13" t="s">
        <v>40</v>
      </c>
      <c r="Y86" s="13">
        <v>74</v>
      </c>
      <c r="Z86" s="13">
        <v>72</v>
      </c>
      <c r="AA86" s="13">
        <v>65</v>
      </c>
      <c r="AB86" s="13" t="s">
        <v>40</v>
      </c>
      <c r="AC86" s="13">
        <v>90</v>
      </c>
      <c r="AD86" s="13">
        <v>89</v>
      </c>
      <c r="AE86" s="14">
        <v>89.5</v>
      </c>
      <c r="AF86" s="14">
        <f t="shared" si="27"/>
        <v>41.5</v>
      </c>
      <c r="AG86" s="15">
        <f t="array" ref="AG86">(SUM(SUMPRODUCT($E$2:$N$2,E86:N86),SUMPRODUCT($P$2:$V$2,P86:V86),SUMPRODUCT($Y$2:$AA$2,Y86:AA86)))/AF86</f>
        <v>73.1325301204819</v>
      </c>
      <c r="AH86" s="14">
        <v>47.2</v>
      </c>
      <c r="AI86" s="14">
        <v>0</v>
      </c>
      <c r="AJ86" s="14">
        <v>0</v>
      </c>
      <c r="AK86" s="15">
        <f t="shared" si="21"/>
        <v>71.4527710843374</v>
      </c>
      <c r="AL86" s="16">
        <v>2.105</v>
      </c>
      <c r="AM86" s="14"/>
    </row>
    <row r="87" spans="1:39">
      <c r="A87" s="11">
        <v>84</v>
      </c>
      <c r="B87" s="11" t="s">
        <v>649</v>
      </c>
      <c r="C87" s="12" t="s">
        <v>819</v>
      </c>
      <c r="D87" s="11" t="s">
        <v>820</v>
      </c>
      <c r="E87" s="13">
        <v>63</v>
      </c>
      <c r="F87" s="13">
        <v>62</v>
      </c>
      <c r="G87" s="13">
        <v>82</v>
      </c>
      <c r="H87" s="13">
        <v>72</v>
      </c>
      <c r="I87" s="13">
        <v>50</v>
      </c>
      <c r="J87" s="13">
        <v>72</v>
      </c>
      <c r="K87" s="13">
        <v>83</v>
      </c>
      <c r="L87" s="13">
        <v>74</v>
      </c>
      <c r="M87" s="13">
        <v>81</v>
      </c>
      <c r="N87" s="13">
        <v>75</v>
      </c>
      <c r="O87" s="13" t="s">
        <v>40</v>
      </c>
      <c r="P87" s="13">
        <v>72</v>
      </c>
      <c r="Q87" s="13">
        <v>85</v>
      </c>
      <c r="R87" s="13">
        <v>75</v>
      </c>
      <c r="S87" s="13">
        <v>37</v>
      </c>
      <c r="T87" s="13">
        <v>83</v>
      </c>
      <c r="U87" s="13">
        <v>85</v>
      </c>
      <c r="V87" s="13">
        <v>89</v>
      </c>
      <c r="W87" s="13" t="s">
        <v>40</v>
      </c>
      <c r="X87" s="13" t="s">
        <v>40</v>
      </c>
      <c r="Y87" s="13">
        <v>85</v>
      </c>
      <c r="Z87" s="13">
        <v>68</v>
      </c>
      <c r="AA87" s="13">
        <v>75</v>
      </c>
      <c r="AB87" s="13" t="s">
        <v>40</v>
      </c>
      <c r="AC87" s="13">
        <v>93</v>
      </c>
      <c r="AD87" s="13">
        <v>93</v>
      </c>
      <c r="AE87" s="14">
        <v>93</v>
      </c>
      <c r="AF87" s="14">
        <f t="shared" si="27"/>
        <v>41.5</v>
      </c>
      <c r="AG87" s="15">
        <f t="array" ref="AG87">(SUM(SUMPRODUCT($E$2:$N$2,E87:N87),SUMPRODUCT($P$2:$V$2,P87:V87),SUMPRODUCT($Y$2:$AA$2,Y87:AA87)))/AF87</f>
        <v>71.6746987951807</v>
      </c>
      <c r="AH87" s="14">
        <v>51.1</v>
      </c>
      <c r="AI87" s="14">
        <v>0</v>
      </c>
      <c r="AJ87" s="14">
        <v>0</v>
      </c>
      <c r="AK87" s="15">
        <f t="shared" si="21"/>
        <v>71.3272891566265</v>
      </c>
      <c r="AL87" s="16">
        <v>2.26</v>
      </c>
      <c r="AM87" s="14"/>
    </row>
    <row r="88" spans="1:39">
      <c r="A88" s="11">
        <v>85</v>
      </c>
      <c r="B88" s="11" t="s">
        <v>653</v>
      </c>
      <c r="C88" s="12" t="s">
        <v>821</v>
      </c>
      <c r="D88" s="11" t="s">
        <v>822</v>
      </c>
      <c r="E88" s="13">
        <v>49</v>
      </c>
      <c r="F88" s="13">
        <v>52</v>
      </c>
      <c r="G88" s="13">
        <v>80</v>
      </c>
      <c r="H88" s="13">
        <v>85</v>
      </c>
      <c r="I88" s="13">
        <v>62</v>
      </c>
      <c r="J88" s="13">
        <v>67</v>
      </c>
      <c r="K88" s="13">
        <v>91</v>
      </c>
      <c r="L88" s="13">
        <v>81</v>
      </c>
      <c r="M88" s="13">
        <v>84</v>
      </c>
      <c r="N88" s="13">
        <v>75</v>
      </c>
      <c r="O88" s="13" t="s">
        <v>40</v>
      </c>
      <c r="P88" s="13">
        <v>64</v>
      </c>
      <c r="Q88" s="13">
        <v>85</v>
      </c>
      <c r="R88" s="13">
        <v>75</v>
      </c>
      <c r="S88" s="13">
        <v>62</v>
      </c>
      <c r="T88" s="13">
        <v>84</v>
      </c>
      <c r="U88" s="13">
        <v>85</v>
      </c>
      <c r="V88" s="13" t="s">
        <v>40</v>
      </c>
      <c r="W88" s="13" t="s">
        <v>40</v>
      </c>
      <c r="X88" s="13" t="s">
        <v>40</v>
      </c>
      <c r="Y88" s="13">
        <v>86</v>
      </c>
      <c r="Z88" s="13">
        <v>79</v>
      </c>
      <c r="AA88" s="13">
        <v>50</v>
      </c>
      <c r="AB88" s="13" t="str">
        <f>VLOOKUP(D88,[4]sheet1!$A$2:$B$43,2,0)</f>
        <v>75</v>
      </c>
      <c r="AC88" s="13">
        <v>87</v>
      </c>
      <c r="AD88" s="13">
        <v>91</v>
      </c>
      <c r="AE88" s="14">
        <v>89</v>
      </c>
      <c r="AF88" s="14">
        <f t="shared" ref="AF88:AF90" si="28">SUM($E$2:$N$2)+SUM($P$2:$U$2)+SUM($Y$2:$AA$2)+$AB$2</f>
        <v>41.5</v>
      </c>
      <c r="AG88" s="15">
        <f t="shared" ref="AG88:AG90" si="29">($E$2*E88+$F$2*F88+$G$2*G88+$H$2*H88+$I$2*I88+$J$2*J88+$K$2*K88+$L$2*L88+$M$2*M88+$N$2*N88+$P$2*P88+$Q$2*Q88+$R$2*R88+$S$2*S88+$T$2*T88+$U$2*U88+$Y$2*Y88+$Z$2*Z88+$AA$2*AA88+$AB$2*AB88)/$AF$56</f>
        <v>71.8313253012048</v>
      </c>
      <c r="AH88" s="14">
        <v>64</v>
      </c>
      <c r="AI88" s="14">
        <v>0</v>
      </c>
      <c r="AJ88" s="14">
        <v>0</v>
      </c>
      <c r="AK88" s="15">
        <f t="shared" si="21"/>
        <v>71.2819277108434</v>
      </c>
      <c r="AL88" s="16">
        <v>2.238</v>
      </c>
      <c r="AM88" s="14"/>
    </row>
    <row r="89" spans="1:39">
      <c r="A89" s="11">
        <v>86</v>
      </c>
      <c r="B89" s="11" t="s">
        <v>649</v>
      </c>
      <c r="C89" s="12" t="s">
        <v>823</v>
      </c>
      <c r="D89" s="11" t="s">
        <v>824</v>
      </c>
      <c r="E89" s="13">
        <v>71</v>
      </c>
      <c r="F89" s="13">
        <v>60</v>
      </c>
      <c r="G89" s="13">
        <v>83</v>
      </c>
      <c r="H89" s="13">
        <v>68</v>
      </c>
      <c r="I89" s="13">
        <v>68</v>
      </c>
      <c r="J89" s="13">
        <v>73</v>
      </c>
      <c r="K89" s="13">
        <v>84</v>
      </c>
      <c r="L89" s="13">
        <v>88</v>
      </c>
      <c r="M89" s="13">
        <v>63</v>
      </c>
      <c r="N89" s="13">
        <v>75</v>
      </c>
      <c r="O89" s="13" t="s">
        <v>40</v>
      </c>
      <c r="P89" s="13">
        <v>84</v>
      </c>
      <c r="Q89" s="13">
        <v>85</v>
      </c>
      <c r="R89" s="13">
        <v>65</v>
      </c>
      <c r="S89" s="13">
        <v>43</v>
      </c>
      <c r="T89" s="13">
        <v>83</v>
      </c>
      <c r="U89" s="13">
        <v>85</v>
      </c>
      <c r="V89" s="13" t="s">
        <v>40</v>
      </c>
      <c r="W89" s="13" t="s">
        <v>40</v>
      </c>
      <c r="X89" s="13" t="s">
        <v>40</v>
      </c>
      <c r="Y89" s="13">
        <v>70</v>
      </c>
      <c r="Z89" s="13">
        <v>63</v>
      </c>
      <c r="AA89" s="13">
        <v>65</v>
      </c>
      <c r="AB89" s="13" t="str">
        <f>VLOOKUP(D89,[4]sheet1!$A$2:$B$43,2,0)</f>
        <v>80</v>
      </c>
      <c r="AC89" s="13">
        <v>87</v>
      </c>
      <c r="AD89" s="13">
        <v>82</v>
      </c>
      <c r="AE89" s="14">
        <v>84.5</v>
      </c>
      <c r="AF89" s="14">
        <f t="shared" si="28"/>
        <v>41.5</v>
      </c>
      <c r="AG89" s="15">
        <f t="shared" si="29"/>
        <v>72.0602409638554</v>
      </c>
      <c r="AH89" s="14">
        <v>77</v>
      </c>
      <c r="AI89" s="14">
        <v>0</v>
      </c>
      <c r="AJ89" s="14">
        <v>0</v>
      </c>
      <c r="AK89" s="15">
        <f t="shared" si="21"/>
        <v>71.1921686746988</v>
      </c>
      <c r="AL89" s="16">
        <v>1.89</v>
      </c>
      <c r="AM89" s="14"/>
    </row>
    <row r="90" spans="1:39">
      <c r="A90" s="11">
        <v>87</v>
      </c>
      <c r="B90" s="11" t="s">
        <v>649</v>
      </c>
      <c r="C90" s="12" t="s">
        <v>825</v>
      </c>
      <c r="D90" s="11" t="s">
        <v>826</v>
      </c>
      <c r="E90" s="13">
        <v>57</v>
      </c>
      <c r="F90" s="13">
        <v>55</v>
      </c>
      <c r="G90" s="13">
        <v>78</v>
      </c>
      <c r="H90" s="13">
        <v>81</v>
      </c>
      <c r="I90" s="13">
        <v>57</v>
      </c>
      <c r="J90" s="13">
        <v>67</v>
      </c>
      <c r="K90" s="13">
        <v>84</v>
      </c>
      <c r="L90" s="13">
        <v>70</v>
      </c>
      <c r="M90" s="13">
        <v>80</v>
      </c>
      <c r="N90" s="13">
        <v>85</v>
      </c>
      <c r="O90" s="13" t="s">
        <v>40</v>
      </c>
      <c r="P90" s="13">
        <v>65</v>
      </c>
      <c r="Q90" s="13">
        <v>85</v>
      </c>
      <c r="R90" s="13">
        <v>85</v>
      </c>
      <c r="S90" s="13">
        <v>66</v>
      </c>
      <c r="T90" s="13">
        <v>83</v>
      </c>
      <c r="U90" s="13">
        <v>85</v>
      </c>
      <c r="V90" s="13" t="s">
        <v>40</v>
      </c>
      <c r="W90" s="13" t="s">
        <v>40</v>
      </c>
      <c r="X90" s="13" t="s">
        <v>40</v>
      </c>
      <c r="Y90" s="13">
        <v>76</v>
      </c>
      <c r="Z90" s="13">
        <v>66</v>
      </c>
      <c r="AA90" s="13">
        <v>75</v>
      </c>
      <c r="AB90" s="13" t="str">
        <f>VLOOKUP(D90,[4]sheet1!$A$2:$B$43,2,0)</f>
        <v>80</v>
      </c>
      <c r="AC90" s="13">
        <v>87</v>
      </c>
      <c r="AD90" s="13">
        <v>85</v>
      </c>
      <c r="AE90" s="14">
        <v>86</v>
      </c>
      <c r="AF90" s="14">
        <f t="shared" si="28"/>
        <v>41.5</v>
      </c>
      <c r="AG90" s="15">
        <f t="shared" si="29"/>
        <v>72.2530120481928</v>
      </c>
      <c r="AH90" s="14">
        <v>61.9</v>
      </c>
      <c r="AI90" s="14">
        <v>0</v>
      </c>
      <c r="AJ90" s="14">
        <v>0</v>
      </c>
      <c r="AK90" s="15">
        <f t="shared" si="21"/>
        <v>70.8721084337349</v>
      </c>
      <c r="AL90" s="16">
        <v>2.398</v>
      </c>
      <c r="AM90" s="14"/>
    </row>
    <row r="91" spans="1:39">
      <c r="A91" s="11">
        <v>88</v>
      </c>
      <c r="B91" s="11" t="s">
        <v>649</v>
      </c>
      <c r="C91" s="12" t="s">
        <v>827</v>
      </c>
      <c r="D91" s="11" t="s">
        <v>828</v>
      </c>
      <c r="E91" s="13">
        <v>47</v>
      </c>
      <c r="F91" s="13">
        <v>64</v>
      </c>
      <c r="G91" s="13">
        <v>80</v>
      </c>
      <c r="H91" s="13">
        <v>86</v>
      </c>
      <c r="I91" s="13">
        <v>47</v>
      </c>
      <c r="J91" s="13">
        <v>61</v>
      </c>
      <c r="K91" s="13">
        <v>94</v>
      </c>
      <c r="L91" s="13">
        <v>75</v>
      </c>
      <c r="M91" s="13">
        <v>71</v>
      </c>
      <c r="N91" s="13">
        <v>85</v>
      </c>
      <c r="O91" s="13" t="s">
        <v>40</v>
      </c>
      <c r="P91" s="13">
        <v>74</v>
      </c>
      <c r="Q91" s="13">
        <v>50</v>
      </c>
      <c r="R91" s="13">
        <v>75</v>
      </c>
      <c r="S91" s="13">
        <v>54</v>
      </c>
      <c r="T91" s="13">
        <v>85</v>
      </c>
      <c r="U91" s="13">
        <v>75</v>
      </c>
      <c r="V91" s="13">
        <v>86</v>
      </c>
      <c r="W91" s="13" t="s">
        <v>40</v>
      </c>
      <c r="X91" s="13" t="s">
        <v>40</v>
      </c>
      <c r="Y91" s="13">
        <v>78</v>
      </c>
      <c r="Z91" s="13">
        <v>67</v>
      </c>
      <c r="AA91" s="13">
        <v>85</v>
      </c>
      <c r="AB91" s="13" t="s">
        <v>40</v>
      </c>
      <c r="AC91" s="13">
        <v>93</v>
      </c>
      <c r="AD91" s="13">
        <v>89</v>
      </c>
      <c r="AE91" s="14">
        <v>91</v>
      </c>
      <c r="AF91" s="14">
        <f t="shared" ref="AF91:AF95" si="30">SUM($E$2:$N$2)+SUM($P$2:$V$2)+SUM($Y$2:$AA$2)</f>
        <v>41.5</v>
      </c>
      <c r="AG91" s="15">
        <f t="array" ref="AG91">(SUM(SUMPRODUCT($E$2:$N$2,E91:N91),SUMPRODUCT($P$2:$V$2,P91:V91),SUMPRODUCT($Y$2:$AA$2,Y91:AA91)))/AF91</f>
        <v>70.5421686746988</v>
      </c>
      <c r="AH91" s="14">
        <v>65</v>
      </c>
      <c r="AI91" s="14">
        <v>0</v>
      </c>
      <c r="AJ91" s="14">
        <v>0</v>
      </c>
      <c r="AK91" s="15">
        <f t="shared" si="21"/>
        <v>70.8295180722892</v>
      </c>
      <c r="AL91" s="16">
        <v>1.775</v>
      </c>
      <c r="AM91" s="14"/>
    </row>
    <row r="92" spans="1:39">
      <c r="A92" s="11">
        <v>89</v>
      </c>
      <c r="B92" s="11" t="s">
        <v>653</v>
      </c>
      <c r="C92" s="12" t="s">
        <v>829</v>
      </c>
      <c r="D92" s="11" t="s">
        <v>830</v>
      </c>
      <c r="E92" s="13">
        <v>43</v>
      </c>
      <c r="F92" s="13">
        <v>61</v>
      </c>
      <c r="G92" s="13">
        <v>81</v>
      </c>
      <c r="H92" s="13">
        <v>52</v>
      </c>
      <c r="I92" s="13">
        <v>72</v>
      </c>
      <c r="J92" s="13">
        <v>79</v>
      </c>
      <c r="K92" s="13">
        <v>93</v>
      </c>
      <c r="L92" s="13">
        <v>80</v>
      </c>
      <c r="M92" s="13">
        <v>70</v>
      </c>
      <c r="N92" s="13">
        <v>75</v>
      </c>
      <c r="O92" s="13" t="s">
        <v>40</v>
      </c>
      <c r="P92" s="13">
        <v>63</v>
      </c>
      <c r="Q92" s="13">
        <v>85</v>
      </c>
      <c r="R92" s="13">
        <v>65</v>
      </c>
      <c r="S92" s="13">
        <v>41</v>
      </c>
      <c r="T92" s="13">
        <v>83</v>
      </c>
      <c r="U92" s="13">
        <v>75</v>
      </c>
      <c r="V92" s="13">
        <v>93</v>
      </c>
      <c r="W92" s="13" t="s">
        <v>40</v>
      </c>
      <c r="X92" s="13" t="s">
        <v>40</v>
      </c>
      <c r="Y92" s="13">
        <v>87</v>
      </c>
      <c r="Z92" s="13">
        <v>76</v>
      </c>
      <c r="AA92" s="13">
        <v>65</v>
      </c>
      <c r="AB92" s="13" t="s">
        <v>40</v>
      </c>
      <c r="AC92" s="13">
        <v>87</v>
      </c>
      <c r="AD92" s="13">
        <v>89</v>
      </c>
      <c r="AE92" s="14">
        <v>88</v>
      </c>
      <c r="AF92" s="14">
        <f t="shared" si="30"/>
        <v>41.5</v>
      </c>
      <c r="AG92" s="15">
        <f t="array" ref="AG92">(SUM(SUMPRODUCT($E$2:$N$2,E92:N92),SUMPRODUCT($P$2:$V$2,P92:V92),SUMPRODUCT($Y$2:$AA$2,Y92:AA92)))/AF92</f>
        <v>70.1686746987952</v>
      </c>
      <c r="AH92" s="14">
        <v>75.8</v>
      </c>
      <c r="AI92" s="14">
        <v>0</v>
      </c>
      <c r="AJ92" s="14">
        <v>0</v>
      </c>
      <c r="AK92" s="15">
        <f t="shared" si="21"/>
        <v>70.5080722891566</v>
      </c>
      <c r="AL92" s="16">
        <v>2.216</v>
      </c>
      <c r="AM92" s="14"/>
    </row>
    <row r="93" spans="1:39">
      <c r="A93" s="11">
        <v>90</v>
      </c>
      <c r="B93" s="11" t="s">
        <v>649</v>
      </c>
      <c r="C93" s="12" t="s">
        <v>831</v>
      </c>
      <c r="D93" s="11" t="s">
        <v>832</v>
      </c>
      <c r="E93" s="13">
        <v>74</v>
      </c>
      <c r="F93" s="13">
        <v>44</v>
      </c>
      <c r="G93" s="13">
        <v>83</v>
      </c>
      <c r="H93" s="13">
        <v>55</v>
      </c>
      <c r="I93" s="13">
        <v>49</v>
      </c>
      <c r="J93" s="13">
        <v>79</v>
      </c>
      <c r="K93" s="13">
        <v>86</v>
      </c>
      <c r="L93" s="13">
        <v>77</v>
      </c>
      <c r="M93" s="13">
        <v>67</v>
      </c>
      <c r="N93" s="13">
        <v>85</v>
      </c>
      <c r="O93" s="13" t="s">
        <v>40</v>
      </c>
      <c r="P93" s="13">
        <v>76</v>
      </c>
      <c r="Q93" s="13">
        <v>85</v>
      </c>
      <c r="R93" s="13">
        <v>85</v>
      </c>
      <c r="S93" s="13">
        <v>29</v>
      </c>
      <c r="T93" s="13">
        <v>82</v>
      </c>
      <c r="U93" s="13">
        <v>85</v>
      </c>
      <c r="V93" s="13" t="s">
        <v>40</v>
      </c>
      <c r="W93" s="13" t="s">
        <v>40</v>
      </c>
      <c r="X93" s="13" t="s">
        <v>40</v>
      </c>
      <c r="Y93" s="13">
        <v>89</v>
      </c>
      <c r="Z93" s="13">
        <v>74</v>
      </c>
      <c r="AA93" s="13">
        <v>75</v>
      </c>
      <c r="AB93" s="13" t="str">
        <f>VLOOKUP(D93,[4]sheet1!$A$2:$B$43,2,0)</f>
        <v>94</v>
      </c>
      <c r="AC93" s="13">
        <v>90</v>
      </c>
      <c r="AD93" s="13">
        <v>89</v>
      </c>
      <c r="AE93" s="14">
        <v>89.5</v>
      </c>
      <c r="AF93" s="14">
        <f t="shared" ref="AF93:AF97" si="31">SUM($E$2:$N$2)+SUM($P$2:$U$2)+SUM($Y$2:$AA$2)+$AB$2</f>
        <v>41.5</v>
      </c>
      <c r="AG93" s="15">
        <f t="shared" ref="AG93:AG97" si="32">($E$2*E93+$F$2*F93+$G$2*G93+$H$2*H93+$I$2*I93+$J$2*J93+$K$2*K93+$L$2*L93+$M$2*M93+$N$2*N93+$P$2*P93+$Q$2*Q93+$R$2*R93+$S$2*S93+$T$2*T93+$U$2*U93+$Y$2*Y93+$Z$2*Z93+$AA$2*AA93+$AB$2*AB93)/$AF$56</f>
        <v>70.9638554216867</v>
      </c>
      <c r="AH93" s="14">
        <v>56</v>
      </c>
      <c r="AI93" s="14">
        <v>0</v>
      </c>
      <c r="AJ93" s="14">
        <v>0</v>
      </c>
      <c r="AK93" s="15">
        <f t="shared" si="21"/>
        <v>70.3746987951807</v>
      </c>
      <c r="AL93" s="16">
        <v>2.349</v>
      </c>
      <c r="AM93" s="14"/>
    </row>
    <row r="94" spans="1:39">
      <c r="A94" s="11">
        <v>91</v>
      </c>
      <c r="B94" s="11" t="s">
        <v>653</v>
      </c>
      <c r="C94" s="12" t="s">
        <v>833</v>
      </c>
      <c r="D94" s="11" t="s">
        <v>834</v>
      </c>
      <c r="E94" s="13">
        <v>53</v>
      </c>
      <c r="F94" s="13">
        <v>48</v>
      </c>
      <c r="G94" s="13">
        <v>77</v>
      </c>
      <c r="H94" s="13">
        <v>83</v>
      </c>
      <c r="I94" s="13">
        <v>70</v>
      </c>
      <c r="J94" s="13">
        <v>71</v>
      </c>
      <c r="K94" s="13">
        <v>92</v>
      </c>
      <c r="L94" s="13">
        <v>79</v>
      </c>
      <c r="M94" s="13">
        <v>74</v>
      </c>
      <c r="N94" s="13">
        <v>75</v>
      </c>
      <c r="O94" s="13" t="s">
        <v>40</v>
      </c>
      <c r="P94" s="13">
        <v>74</v>
      </c>
      <c r="Q94" s="13">
        <v>65</v>
      </c>
      <c r="R94" s="13">
        <v>65</v>
      </c>
      <c r="S94" s="13">
        <v>67</v>
      </c>
      <c r="T94" s="13">
        <v>80</v>
      </c>
      <c r="U94" s="13">
        <v>75</v>
      </c>
      <c r="V94" s="13">
        <v>83</v>
      </c>
      <c r="W94" s="13" t="s">
        <v>40</v>
      </c>
      <c r="X94" s="13" t="s">
        <v>40</v>
      </c>
      <c r="Y94" s="13">
        <v>88</v>
      </c>
      <c r="Z94" s="13">
        <v>75</v>
      </c>
      <c r="AA94" s="13">
        <v>65</v>
      </c>
      <c r="AB94" s="13" t="s">
        <v>40</v>
      </c>
      <c r="AC94" s="13">
        <v>87</v>
      </c>
      <c r="AD94" s="13">
        <v>89</v>
      </c>
      <c r="AE94" s="14">
        <v>88</v>
      </c>
      <c r="AF94" s="14">
        <f t="shared" si="30"/>
        <v>41.5</v>
      </c>
      <c r="AG94" s="15">
        <f t="array" ref="AG94">(SUM(SUMPRODUCT($E$2:$N$2,E94:N94),SUMPRODUCT($P$2:$V$2,P94:V94),SUMPRODUCT($Y$2:$AA$2,Y94:AA94)))/AF94</f>
        <v>71.6626506024096</v>
      </c>
      <c r="AH94" s="14">
        <v>48.9</v>
      </c>
      <c r="AI94" s="14">
        <v>0</v>
      </c>
      <c r="AJ94" s="14">
        <v>0</v>
      </c>
      <c r="AK94" s="15">
        <f t="shared" si="21"/>
        <v>70.2088554216867</v>
      </c>
      <c r="AL94" s="16">
        <v>2.175</v>
      </c>
      <c r="AM94" s="14"/>
    </row>
    <row r="95" spans="1:39">
      <c r="A95" s="11">
        <v>92</v>
      </c>
      <c r="B95" s="11" t="s">
        <v>649</v>
      </c>
      <c r="C95" s="12" t="s">
        <v>835</v>
      </c>
      <c r="D95" s="11" t="s">
        <v>836</v>
      </c>
      <c r="E95" s="13">
        <v>72</v>
      </c>
      <c r="F95" s="13">
        <v>56</v>
      </c>
      <c r="G95" s="13">
        <v>74</v>
      </c>
      <c r="H95" s="13">
        <v>33</v>
      </c>
      <c r="I95" s="13">
        <v>63</v>
      </c>
      <c r="J95" s="13">
        <v>80</v>
      </c>
      <c r="K95" s="13">
        <v>83</v>
      </c>
      <c r="L95" s="13">
        <v>73</v>
      </c>
      <c r="M95" s="13">
        <v>72</v>
      </c>
      <c r="N95" s="13">
        <v>75</v>
      </c>
      <c r="O95" s="13" t="s">
        <v>40</v>
      </c>
      <c r="P95" s="13">
        <v>84</v>
      </c>
      <c r="Q95" s="13">
        <v>85</v>
      </c>
      <c r="R95" s="13">
        <v>50</v>
      </c>
      <c r="S95" s="13">
        <v>18</v>
      </c>
      <c r="T95" s="13">
        <v>83</v>
      </c>
      <c r="U95" s="13">
        <v>85</v>
      </c>
      <c r="V95" s="13">
        <v>81</v>
      </c>
      <c r="W95" s="13" t="s">
        <v>40</v>
      </c>
      <c r="X95" s="13" t="s">
        <v>40</v>
      </c>
      <c r="Y95" s="13">
        <v>87</v>
      </c>
      <c r="Z95" s="13">
        <v>73</v>
      </c>
      <c r="AA95" s="13">
        <v>75</v>
      </c>
      <c r="AB95" s="13" t="s">
        <v>40</v>
      </c>
      <c r="AC95" s="13">
        <v>87</v>
      </c>
      <c r="AD95" s="13">
        <v>87</v>
      </c>
      <c r="AE95" s="14">
        <v>87</v>
      </c>
      <c r="AF95" s="14">
        <f t="shared" si="30"/>
        <v>41.5</v>
      </c>
      <c r="AG95" s="15">
        <f t="array" ref="AG95">(SUM(SUMPRODUCT($E$2:$N$2,E95:N95),SUMPRODUCT($P$2:$V$2,P95:V95),SUMPRODUCT($Y$2:$AA$2,Y95:AA95)))/AF95</f>
        <v>68.7951807228916</v>
      </c>
      <c r="AH95" s="14">
        <v>76.3</v>
      </c>
      <c r="AI95" s="14">
        <v>0</v>
      </c>
      <c r="AJ95" s="14">
        <v>0</v>
      </c>
      <c r="AK95" s="15">
        <f t="shared" si="21"/>
        <v>69.3716265060241</v>
      </c>
      <c r="AL95" s="16">
        <v>2.321</v>
      </c>
      <c r="AM95" s="14"/>
    </row>
    <row r="96" spans="1:39">
      <c r="A96" s="11">
        <v>93</v>
      </c>
      <c r="B96" s="11" t="s">
        <v>649</v>
      </c>
      <c r="C96" s="12" t="s">
        <v>837</v>
      </c>
      <c r="D96" s="11" t="s">
        <v>838</v>
      </c>
      <c r="E96" s="13">
        <v>71</v>
      </c>
      <c r="F96" s="13">
        <v>69</v>
      </c>
      <c r="G96" s="13">
        <v>75</v>
      </c>
      <c r="H96" s="13">
        <v>79</v>
      </c>
      <c r="I96" s="13">
        <v>64</v>
      </c>
      <c r="J96" s="13">
        <v>77</v>
      </c>
      <c r="K96" s="13">
        <v>80</v>
      </c>
      <c r="L96" s="13">
        <v>82</v>
      </c>
      <c r="M96" s="13">
        <v>63</v>
      </c>
      <c r="N96" s="13">
        <v>75</v>
      </c>
      <c r="O96" s="13" t="s">
        <v>40</v>
      </c>
      <c r="P96" s="13">
        <v>74</v>
      </c>
      <c r="Q96" s="13">
        <v>75</v>
      </c>
      <c r="R96" s="13">
        <v>65</v>
      </c>
      <c r="S96" s="13">
        <v>2</v>
      </c>
      <c r="T96" s="13">
        <v>83</v>
      </c>
      <c r="U96" s="13">
        <v>75</v>
      </c>
      <c r="V96" s="13" t="s">
        <v>40</v>
      </c>
      <c r="W96" s="13" t="s">
        <v>40</v>
      </c>
      <c r="X96" s="13" t="s">
        <v>40</v>
      </c>
      <c r="Y96" s="13">
        <v>80</v>
      </c>
      <c r="Z96" s="13">
        <v>71</v>
      </c>
      <c r="AA96" s="13">
        <v>65</v>
      </c>
      <c r="AB96" s="13" t="str">
        <f>VLOOKUP(D96,[4]sheet1!$A$2:$B$43,2,0)</f>
        <v>81</v>
      </c>
      <c r="AC96" s="13">
        <v>87</v>
      </c>
      <c r="AD96" s="13">
        <v>84</v>
      </c>
      <c r="AE96" s="14">
        <v>85.5</v>
      </c>
      <c r="AF96" s="14">
        <f t="shared" si="31"/>
        <v>41.5</v>
      </c>
      <c r="AG96" s="15">
        <f t="shared" si="32"/>
        <v>69.4819277108434</v>
      </c>
      <c r="AH96" s="14">
        <v>69.9</v>
      </c>
      <c r="AI96" s="14">
        <v>0</v>
      </c>
      <c r="AJ96" s="14">
        <v>0</v>
      </c>
      <c r="AK96" s="15">
        <f t="shared" si="21"/>
        <v>69.2323493975904</v>
      </c>
      <c r="AL96" s="16">
        <v>2.177</v>
      </c>
      <c r="AM96" s="14"/>
    </row>
    <row r="97" spans="1:39">
      <c r="A97" s="11">
        <v>94</v>
      </c>
      <c r="B97" s="11" t="s">
        <v>653</v>
      </c>
      <c r="C97" s="12" t="s">
        <v>839</v>
      </c>
      <c r="D97" s="11" t="s">
        <v>840</v>
      </c>
      <c r="E97" s="13">
        <v>67</v>
      </c>
      <c r="F97" s="13">
        <v>61</v>
      </c>
      <c r="G97" s="13">
        <v>82</v>
      </c>
      <c r="H97" s="13">
        <v>77</v>
      </c>
      <c r="I97" s="13">
        <v>73</v>
      </c>
      <c r="J97" s="13">
        <v>60</v>
      </c>
      <c r="K97" s="13">
        <v>89</v>
      </c>
      <c r="L97" s="13">
        <v>80</v>
      </c>
      <c r="M97" s="13">
        <v>82</v>
      </c>
      <c r="N97" s="13">
        <v>65</v>
      </c>
      <c r="O97" s="13" t="s">
        <v>40</v>
      </c>
      <c r="P97" s="13">
        <v>66</v>
      </c>
      <c r="Q97" s="13">
        <v>85</v>
      </c>
      <c r="R97" s="13">
        <v>65</v>
      </c>
      <c r="S97" s="13">
        <v>64</v>
      </c>
      <c r="T97" s="13">
        <v>78</v>
      </c>
      <c r="U97" s="13">
        <v>85</v>
      </c>
      <c r="V97" s="13" t="s">
        <v>40</v>
      </c>
      <c r="W97" s="13" t="s">
        <v>40</v>
      </c>
      <c r="X97" s="13" t="s">
        <v>40</v>
      </c>
      <c r="Y97" s="13">
        <v>76</v>
      </c>
      <c r="Z97" s="13">
        <v>63</v>
      </c>
      <c r="AA97" s="13">
        <v>75</v>
      </c>
      <c r="AB97" s="13" t="str">
        <f>VLOOKUP(D97,[4]sheet1!$A$2:$B$43,2,0)</f>
        <v>84</v>
      </c>
      <c r="AC97" s="13">
        <v>82</v>
      </c>
      <c r="AD97" s="13">
        <v>72</v>
      </c>
      <c r="AE97" s="14">
        <v>77</v>
      </c>
      <c r="AF97" s="14">
        <f t="shared" si="31"/>
        <v>41.5</v>
      </c>
      <c r="AG97" s="15">
        <f t="shared" si="32"/>
        <v>72.9277108433735</v>
      </c>
      <c r="AH97" s="14">
        <v>51.2</v>
      </c>
      <c r="AI97" s="14">
        <v>0</v>
      </c>
      <c r="AJ97" s="14">
        <v>0</v>
      </c>
      <c r="AK97" s="15">
        <f t="shared" si="21"/>
        <v>69.0093975903614</v>
      </c>
      <c r="AL97" s="16">
        <v>2.12</v>
      </c>
      <c r="AM97" s="14"/>
    </row>
    <row r="98" spans="1:39">
      <c r="A98" s="11">
        <v>95</v>
      </c>
      <c r="B98" s="11" t="s">
        <v>649</v>
      </c>
      <c r="C98" s="12" t="s">
        <v>841</v>
      </c>
      <c r="D98" s="11" t="s">
        <v>842</v>
      </c>
      <c r="E98" s="13">
        <v>61</v>
      </c>
      <c r="F98" s="13">
        <v>57</v>
      </c>
      <c r="G98" s="13">
        <v>88</v>
      </c>
      <c r="H98" s="13">
        <v>67</v>
      </c>
      <c r="I98" s="13">
        <v>0</v>
      </c>
      <c r="J98" s="13">
        <v>77</v>
      </c>
      <c r="K98" s="13">
        <v>85</v>
      </c>
      <c r="L98" s="13">
        <v>77</v>
      </c>
      <c r="M98" s="13">
        <v>73</v>
      </c>
      <c r="N98" s="13">
        <v>85</v>
      </c>
      <c r="O98" s="13">
        <v>62</v>
      </c>
      <c r="P98" s="13" t="s">
        <v>40</v>
      </c>
      <c r="Q98" s="13">
        <v>85</v>
      </c>
      <c r="R98" s="13">
        <v>85</v>
      </c>
      <c r="S98" s="13">
        <v>44</v>
      </c>
      <c r="T98" s="13">
        <v>85</v>
      </c>
      <c r="U98" s="13">
        <v>85</v>
      </c>
      <c r="V98" s="13">
        <v>93</v>
      </c>
      <c r="W98" s="13">
        <v>73</v>
      </c>
      <c r="X98" s="13">
        <v>76</v>
      </c>
      <c r="Y98" s="13" t="s">
        <v>40</v>
      </c>
      <c r="Z98" s="13" t="s">
        <v>40</v>
      </c>
      <c r="AA98" s="13">
        <v>75</v>
      </c>
      <c r="AB98" s="13" t="s">
        <v>40</v>
      </c>
      <c r="AC98" s="13">
        <v>90</v>
      </c>
      <c r="AD98" s="13" t="s">
        <v>40</v>
      </c>
      <c r="AE98" s="14">
        <v>90</v>
      </c>
      <c r="AF98" s="14">
        <f>SUM($E$2:$O$2)+SUM($Q$2:$X$2)+SUM($AA$2)</f>
        <v>41.5</v>
      </c>
      <c r="AG98" s="15">
        <f>($E$2*E98+$F$2*F98+$G$2*G98+$H$2*H98+$I$2*I98+$J$2*J98+$K$2*K98+$L$2*L98+$M$2*M98+$N$2*N98+$O$2*O98+$Q$2*Q98+$R$2*R98+$S$2*S98+$T$2*T98+$U$2*U98+$V$2*V98+$W$2*W98+$X$2*X98+$AA$2*AA98)/$AF$4</f>
        <v>69</v>
      </c>
      <c r="AH98" s="14">
        <v>54.1</v>
      </c>
      <c r="AI98" s="14">
        <v>0</v>
      </c>
      <c r="AJ98" s="14">
        <v>0</v>
      </c>
      <c r="AK98" s="15">
        <f t="shared" si="21"/>
        <v>69.005</v>
      </c>
      <c r="AL98" s="16">
        <v>2.287</v>
      </c>
      <c r="AM98" s="14"/>
    </row>
    <row r="99" spans="1:39">
      <c r="A99" s="11">
        <v>96</v>
      </c>
      <c r="B99" s="11" t="s">
        <v>649</v>
      </c>
      <c r="C99" s="12" t="s">
        <v>843</v>
      </c>
      <c r="D99" s="11" t="s">
        <v>844</v>
      </c>
      <c r="E99" s="13">
        <v>69</v>
      </c>
      <c r="F99" s="13">
        <v>56</v>
      </c>
      <c r="G99" s="13">
        <v>66</v>
      </c>
      <c r="H99" s="13">
        <v>35</v>
      </c>
      <c r="I99" s="13">
        <v>37</v>
      </c>
      <c r="J99" s="13">
        <v>71</v>
      </c>
      <c r="K99" s="13">
        <v>86</v>
      </c>
      <c r="L99" s="13">
        <v>69</v>
      </c>
      <c r="M99" s="13">
        <v>67</v>
      </c>
      <c r="N99" s="13">
        <v>85</v>
      </c>
      <c r="O99" s="13" t="s">
        <v>40</v>
      </c>
      <c r="P99" s="13">
        <v>77</v>
      </c>
      <c r="Q99" s="13">
        <v>75</v>
      </c>
      <c r="R99" s="13">
        <v>85</v>
      </c>
      <c r="S99" s="13">
        <v>60</v>
      </c>
      <c r="T99" s="13">
        <v>85</v>
      </c>
      <c r="U99" s="13">
        <v>85</v>
      </c>
      <c r="V99" s="13">
        <v>81</v>
      </c>
      <c r="W99" s="13" t="s">
        <v>40</v>
      </c>
      <c r="X99" s="13" t="s">
        <v>40</v>
      </c>
      <c r="Y99" s="13">
        <v>70</v>
      </c>
      <c r="Z99" s="13">
        <v>77</v>
      </c>
      <c r="AA99" s="13">
        <v>75</v>
      </c>
      <c r="AB99" s="13" t="s">
        <v>40</v>
      </c>
      <c r="AC99" s="13">
        <v>91</v>
      </c>
      <c r="AD99" s="13" t="s">
        <v>40</v>
      </c>
      <c r="AE99" s="14">
        <v>91</v>
      </c>
      <c r="AF99" s="14">
        <f t="shared" ref="AF99:AF103" si="33">SUM($E$2:$N$2)+SUM($P$2:$V$2)+SUM($Y$2:$AA$2)</f>
        <v>41.5</v>
      </c>
      <c r="AG99" s="15">
        <f t="array" ref="AG99">(SUM(SUMPRODUCT($E$2:$N$2,E99:N99),SUMPRODUCT($P$2:$V$2,P99:V99),SUMPRODUCT($Y$2:$AA$2,Y99:AA99)))/AF99</f>
        <v>68.5060240963855</v>
      </c>
      <c r="AH99" s="14">
        <v>54.7</v>
      </c>
      <c r="AI99" s="14">
        <v>0</v>
      </c>
      <c r="AJ99" s="14">
        <v>0</v>
      </c>
      <c r="AK99" s="15">
        <f t="shared" si="21"/>
        <v>68.8892168674699</v>
      </c>
      <c r="AL99" s="16">
        <v>2.024</v>
      </c>
      <c r="AM99" s="14"/>
    </row>
    <row r="100" spans="1:39">
      <c r="A100" s="11">
        <v>97</v>
      </c>
      <c r="B100" s="11" t="s">
        <v>653</v>
      </c>
      <c r="C100" s="12" t="s">
        <v>845</v>
      </c>
      <c r="D100" s="11" t="s">
        <v>846</v>
      </c>
      <c r="E100" s="13">
        <v>50</v>
      </c>
      <c r="F100" s="13">
        <v>67</v>
      </c>
      <c r="G100" s="13">
        <v>86</v>
      </c>
      <c r="H100" s="13">
        <v>69</v>
      </c>
      <c r="I100" s="13">
        <v>43</v>
      </c>
      <c r="J100" s="13">
        <v>71</v>
      </c>
      <c r="K100" s="13">
        <v>90</v>
      </c>
      <c r="L100" s="13">
        <v>78</v>
      </c>
      <c r="M100" s="13">
        <v>81</v>
      </c>
      <c r="N100" s="13">
        <v>75</v>
      </c>
      <c r="O100" s="13" t="s">
        <v>40</v>
      </c>
      <c r="P100" s="13">
        <v>67</v>
      </c>
      <c r="Q100" s="13">
        <v>75</v>
      </c>
      <c r="R100" s="13">
        <v>85</v>
      </c>
      <c r="S100" s="13">
        <v>25</v>
      </c>
      <c r="T100" s="13">
        <v>80</v>
      </c>
      <c r="U100" s="13">
        <v>85</v>
      </c>
      <c r="V100" s="13">
        <v>93</v>
      </c>
      <c r="W100" s="13" t="s">
        <v>40</v>
      </c>
      <c r="X100" s="13" t="s">
        <v>40</v>
      </c>
      <c r="Y100" s="13">
        <v>79</v>
      </c>
      <c r="Z100" s="13">
        <v>64</v>
      </c>
      <c r="AA100" s="13">
        <v>75</v>
      </c>
      <c r="AB100" s="13" t="s">
        <v>40</v>
      </c>
      <c r="AC100" s="13">
        <v>88</v>
      </c>
      <c r="AD100" s="13">
        <v>89</v>
      </c>
      <c r="AE100" s="14">
        <v>88.5</v>
      </c>
      <c r="AF100" s="14">
        <f t="shared" si="33"/>
        <v>41.5</v>
      </c>
      <c r="AG100" s="15">
        <f t="array" ref="AG100">(SUM(SUMPRODUCT($E$2:$N$2,E100:N100),SUMPRODUCT($P$2:$V$2,P100:V100),SUMPRODUCT($Y$2:$AA$2,Y100:AA100)))/AF100</f>
        <v>69.5542168674699</v>
      </c>
      <c r="AH100" s="14">
        <v>48</v>
      </c>
      <c r="AI100" s="14">
        <v>0</v>
      </c>
      <c r="AJ100" s="14">
        <v>0</v>
      </c>
      <c r="AK100" s="15">
        <f t="shared" si="21"/>
        <v>68.7879518072289</v>
      </c>
      <c r="AL100" s="16">
        <v>2.194</v>
      </c>
      <c r="AM100" s="14"/>
    </row>
    <row r="101" spans="1:39">
      <c r="A101" s="11">
        <v>98</v>
      </c>
      <c r="B101" s="11" t="s">
        <v>649</v>
      </c>
      <c r="C101" s="12" t="s">
        <v>847</v>
      </c>
      <c r="D101" s="11" t="s">
        <v>848</v>
      </c>
      <c r="E101" s="13">
        <v>51</v>
      </c>
      <c r="F101" s="13">
        <v>55</v>
      </c>
      <c r="G101" s="13">
        <v>75</v>
      </c>
      <c r="H101" s="13">
        <v>63</v>
      </c>
      <c r="I101" s="13">
        <v>46</v>
      </c>
      <c r="J101" s="13">
        <v>68</v>
      </c>
      <c r="K101" s="13">
        <v>85</v>
      </c>
      <c r="L101" s="13">
        <v>74</v>
      </c>
      <c r="M101" s="13">
        <v>67</v>
      </c>
      <c r="N101" s="13">
        <v>75</v>
      </c>
      <c r="O101" s="13" t="s">
        <v>40</v>
      </c>
      <c r="P101" s="13">
        <v>72</v>
      </c>
      <c r="Q101" s="13">
        <v>75</v>
      </c>
      <c r="R101" s="13">
        <v>75</v>
      </c>
      <c r="S101" s="13">
        <v>38</v>
      </c>
      <c r="T101" s="13">
        <v>83</v>
      </c>
      <c r="U101" s="13">
        <v>85</v>
      </c>
      <c r="V101" s="13" t="s">
        <v>40</v>
      </c>
      <c r="W101" s="13" t="s">
        <v>40</v>
      </c>
      <c r="X101" s="13" t="s">
        <v>40</v>
      </c>
      <c r="Y101" s="13">
        <v>74</v>
      </c>
      <c r="Z101" s="13">
        <v>69</v>
      </c>
      <c r="AA101" s="13">
        <v>75</v>
      </c>
      <c r="AB101" s="13" t="str">
        <f>VLOOKUP(D101,[4]sheet1!$A$2:$B$43,2,0)</f>
        <v>81</v>
      </c>
      <c r="AC101" s="13">
        <v>89</v>
      </c>
      <c r="AD101" s="13">
        <v>89</v>
      </c>
      <c r="AE101" s="14">
        <v>89</v>
      </c>
      <c r="AF101" s="14">
        <f t="shared" ref="AF101:AF105" si="34">SUM($E$2:$N$2)+SUM($P$2:$U$2)+SUM($Y$2:$AA$2)+$AB$2</f>
        <v>41.5</v>
      </c>
      <c r="AG101" s="15">
        <f t="shared" ref="AG101:AG105" si="35">($E$2*E101+$F$2*F101+$G$2*G101+$H$2*H101+$I$2*I101+$J$2*J101+$K$2*K101+$L$2*L101+$M$2*M101+$N$2*N101+$P$2*P101+$Q$2*Q101+$R$2*R101+$S$2*S101+$T$2*T101+$U$2*U101+$Y$2*Y101+$Z$2*Z101+$AA$2*AA101+$AB$2*AB101)/$AF$56</f>
        <v>67.421686746988</v>
      </c>
      <c r="AH101" s="14">
        <v>70.9</v>
      </c>
      <c r="AI101" s="14">
        <v>0</v>
      </c>
      <c r="AJ101" s="14">
        <v>0</v>
      </c>
      <c r="AK101" s="15">
        <f t="shared" si="21"/>
        <v>68.5401807228916</v>
      </c>
      <c r="AL101" s="16">
        <v>1.978</v>
      </c>
      <c r="AM101" s="14"/>
    </row>
    <row r="102" spans="1:39">
      <c r="A102" s="11">
        <v>99</v>
      </c>
      <c r="B102" s="11" t="s">
        <v>653</v>
      </c>
      <c r="C102" s="12" t="s">
        <v>849</v>
      </c>
      <c r="D102" s="11" t="s">
        <v>850</v>
      </c>
      <c r="E102" s="13">
        <v>60</v>
      </c>
      <c r="F102" s="13">
        <v>69</v>
      </c>
      <c r="G102" s="13">
        <v>80</v>
      </c>
      <c r="H102" s="13">
        <v>72</v>
      </c>
      <c r="I102" s="13">
        <v>71</v>
      </c>
      <c r="J102" s="13">
        <v>72</v>
      </c>
      <c r="K102" s="13">
        <v>91</v>
      </c>
      <c r="L102" s="13">
        <v>82</v>
      </c>
      <c r="M102" s="13">
        <v>79</v>
      </c>
      <c r="N102" s="13">
        <v>75</v>
      </c>
      <c r="O102" s="13" t="s">
        <v>40</v>
      </c>
      <c r="P102" s="13">
        <v>76</v>
      </c>
      <c r="Q102" s="13">
        <v>75</v>
      </c>
      <c r="R102" s="13">
        <v>65</v>
      </c>
      <c r="S102" s="13">
        <v>56</v>
      </c>
      <c r="T102" s="13">
        <v>68</v>
      </c>
      <c r="U102" s="13">
        <v>75</v>
      </c>
      <c r="V102" s="13">
        <v>78</v>
      </c>
      <c r="W102" s="13" t="s">
        <v>40</v>
      </c>
      <c r="X102" s="13" t="s">
        <v>40</v>
      </c>
      <c r="Y102" s="13">
        <v>0</v>
      </c>
      <c r="Z102" s="13">
        <v>63</v>
      </c>
      <c r="AA102" s="13">
        <v>75</v>
      </c>
      <c r="AB102" s="13" t="s">
        <v>40</v>
      </c>
      <c r="AC102" s="13">
        <v>85</v>
      </c>
      <c r="AD102" s="13">
        <v>78</v>
      </c>
      <c r="AE102" s="14">
        <v>81.5</v>
      </c>
      <c r="AF102" s="14">
        <f t="shared" si="33"/>
        <v>41.5</v>
      </c>
      <c r="AG102" s="15">
        <f t="array" ref="AG102">(SUM(SUMPRODUCT($E$2:$N$2,E102:N102),SUMPRODUCT($P$2:$V$2,P102:V102),SUMPRODUCT($Y$2:$AA$2,Y102:AA102)))/AF102</f>
        <v>68.578313253012</v>
      </c>
      <c r="AH102" s="14">
        <v>65</v>
      </c>
      <c r="AI102" s="14">
        <v>10</v>
      </c>
      <c r="AJ102" s="14">
        <v>0</v>
      </c>
      <c r="AK102" s="15">
        <f t="shared" si="21"/>
        <v>68.0548192771084</v>
      </c>
      <c r="AL102" s="16">
        <v>2.198</v>
      </c>
      <c r="AM102" s="14"/>
    </row>
    <row r="103" spans="1:39">
      <c r="A103" s="11">
        <v>100</v>
      </c>
      <c r="B103" s="11" t="s">
        <v>649</v>
      </c>
      <c r="C103" s="12" t="s">
        <v>851</v>
      </c>
      <c r="D103" s="11" t="s">
        <v>852</v>
      </c>
      <c r="E103" s="13">
        <v>61</v>
      </c>
      <c r="F103" s="13">
        <v>62</v>
      </c>
      <c r="G103" s="13">
        <v>80</v>
      </c>
      <c r="H103" s="13">
        <v>82</v>
      </c>
      <c r="I103" s="13">
        <v>50</v>
      </c>
      <c r="J103" s="13">
        <v>59</v>
      </c>
      <c r="K103" s="13">
        <v>80</v>
      </c>
      <c r="L103" s="13">
        <v>66</v>
      </c>
      <c r="M103" s="13">
        <v>71</v>
      </c>
      <c r="N103" s="13">
        <v>85</v>
      </c>
      <c r="O103" s="13" t="s">
        <v>40</v>
      </c>
      <c r="P103" s="13">
        <v>68</v>
      </c>
      <c r="Q103" s="13">
        <v>75</v>
      </c>
      <c r="R103" s="13">
        <v>65</v>
      </c>
      <c r="S103" s="13">
        <v>17</v>
      </c>
      <c r="T103" s="13">
        <v>84</v>
      </c>
      <c r="U103" s="13">
        <v>85</v>
      </c>
      <c r="V103" s="13">
        <v>89</v>
      </c>
      <c r="W103" s="13" t="s">
        <v>40</v>
      </c>
      <c r="X103" s="13" t="s">
        <v>40</v>
      </c>
      <c r="Y103" s="13">
        <v>80</v>
      </c>
      <c r="Z103" s="13">
        <v>63</v>
      </c>
      <c r="AA103" s="13">
        <v>65</v>
      </c>
      <c r="AB103" s="13" t="s">
        <v>40</v>
      </c>
      <c r="AC103" s="13">
        <v>88</v>
      </c>
      <c r="AD103" s="13">
        <v>80</v>
      </c>
      <c r="AE103" s="14">
        <v>84</v>
      </c>
      <c r="AF103" s="14">
        <f t="shared" si="33"/>
        <v>41.5</v>
      </c>
      <c r="AG103" s="15">
        <f t="array" ref="AG103">(SUM(SUMPRODUCT($E$2:$N$2,E103:N103),SUMPRODUCT($P$2:$V$2,P103:V103),SUMPRODUCT($Y$2:$AA$2,Y103:AA103)))/AF103</f>
        <v>67.9759036144578</v>
      </c>
      <c r="AH103" s="14">
        <v>63.6</v>
      </c>
      <c r="AI103" s="14">
        <v>0</v>
      </c>
      <c r="AJ103" s="14">
        <v>0</v>
      </c>
      <c r="AK103" s="15">
        <f t="shared" si="21"/>
        <v>67.5631325301205</v>
      </c>
      <c r="AL103" s="16">
        <v>2.2</v>
      </c>
      <c r="AM103" s="14"/>
    </row>
    <row r="104" spans="1:39">
      <c r="A104" s="11">
        <v>101</v>
      </c>
      <c r="B104" s="11" t="s">
        <v>649</v>
      </c>
      <c r="C104" s="12" t="s">
        <v>853</v>
      </c>
      <c r="D104" s="11" t="s">
        <v>854</v>
      </c>
      <c r="E104" s="13">
        <v>61</v>
      </c>
      <c r="F104" s="13">
        <v>61</v>
      </c>
      <c r="G104" s="13">
        <v>78</v>
      </c>
      <c r="H104" s="13">
        <v>52</v>
      </c>
      <c r="I104" s="13">
        <v>64</v>
      </c>
      <c r="J104" s="13">
        <v>75</v>
      </c>
      <c r="K104" s="13">
        <v>82</v>
      </c>
      <c r="L104" s="13">
        <v>68</v>
      </c>
      <c r="M104" s="13">
        <v>67</v>
      </c>
      <c r="N104" s="13">
        <v>75</v>
      </c>
      <c r="O104" s="13" t="s">
        <v>40</v>
      </c>
      <c r="P104" s="13">
        <v>67</v>
      </c>
      <c r="Q104" s="13">
        <v>75</v>
      </c>
      <c r="R104" s="13">
        <v>65</v>
      </c>
      <c r="S104" s="13">
        <v>28</v>
      </c>
      <c r="T104" s="13">
        <v>85</v>
      </c>
      <c r="U104" s="13">
        <v>75</v>
      </c>
      <c r="V104" s="13" t="s">
        <v>40</v>
      </c>
      <c r="W104" s="13" t="s">
        <v>40</v>
      </c>
      <c r="X104" s="13" t="s">
        <v>40</v>
      </c>
      <c r="Y104" s="13">
        <v>79</v>
      </c>
      <c r="Z104" s="13">
        <v>63</v>
      </c>
      <c r="AA104" s="13">
        <v>75</v>
      </c>
      <c r="AB104" s="13" t="str">
        <f>VLOOKUP(D104,[4]sheet1!$A$2:$B$43,2,0)</f>
        <v>77</v>
      </c>
      <c r="AC104" s="13">
        <v>87</v>
      </c>
      <c r="AD104" s="13">
        <v>85</v>
      </c>
      <c r="AE104" s="14">
        <v>86</v>
      </c>
      <c r="AF104" s="14">
        <f t="shared" si="34"/>
        <v>41.5</v>
      </c>
      <c r="AG104" s="15">
        <f t="shared" si="35"/>
        <v>67.3132530120482</v>
      </c>
      <c r="AH104" s="14">
        <v>62.3</v>
      </c>
      <c r="AI104" s="14">
        <v>0</v>
      </c>
      <c r="AJ104" s="14">
        <v>0</v>
      </c>
      <c r="AK104" s="15">
        <f t="shared" si="21"/>
        <v>67.4342771084337</v>
      </c>
      <c r="AL104" s="16">
        <v>1.937</v>
      </c>
      <c r="AM104" s="14"/>
    </row>
    <row r="105" spans="1:39">
      <c r="A105" s="11">
        <v>102</v>
      </c>
      <c r="B105" s="11" t="s">
        <v>653</v>
      </c>
      <c r="C105" s="12" t="s">
        <v>855</v>
      </c>
      <c r="D105" s="11" t="s">
        <v>856</v>
      </c>
      <c r="E105" s="13">
        <v>71</v>
      </c>
      <c r="F105" s="13">
        <v>39</v>
      </c>
      <c r="G105" s="13">
        <v>54</v>
      </c>
      <c r="H105" s="13">
        <v>44</v>
      </c>
      <c r="I105" s="13">
        <v>62</v>
      </c>
      <c r="J105" s="13">
        <v>74</v>
      </c>
      <c r="K105" s="13">
        <v>90</v>
      </c>
      <c r="L105" s="13">
        <v>76</v>
      </c>
      <c r="M105" s="13">
        <v>77</v>
      </c>
      <c r="N105" s="13">
        <v>75</v>
      </c>
      <c r="O105" s="13" t="s">
        <v>40</v>
      </c>
      <c r="P105" s="13">
        <v>70</v>
      </c>
      <c r="Q105" s="13">
        <v>85</v>
      </c>
      <c r="R105" s="13">
        <v>65</v>
      </c>
      <c r="S105" s="13">
        <v>16</v>
      </c>
      <c r="T105" s="13">
        <v>81</v>
      </c>
      <c r="U105" s="13">
        <v>85</v>
      </c>
      <c r="V105" s="13" t="s">
        <v>40</v>
      </c>
      <c r="W105" s="13" t="s">
        <v>40</v>
      </c>
      <c r="X105" s="13" t="s">
        <v>40</v>
      </c>
      <c r="Y105" s="13">
        <v>76</v>
      </c>
      <c r="Z105" s="13">
        <v>76</v>
      </c>
      <c r="AA105" s="13">
        <v>75</v>
      </c>
      <c r="AB105" s="13" t="str">
        <f>VLOOKUP(D105,[4]sheet1!$A$2:$B$43,2,0)</f>
        <v>75</v>
      </c>
      <c r="AC105" s="13">
        <v>88</v>
      </c>
      <c r="AD105" s="13">
        <v>86</v>
      </c>
      <c r="AE105" s="14">
        <v>87</v>
      </c>
      <c r="AF105" s="14">
        <f t="shared" si="34"/>
        <v>41.5</v>
      </c>
      <c r="AG105" s="15">
        <f t="shared" si="35"/>
        <v>65.9277108433735</v>
      </c>
      <c r="AH105" s="14">
        <v>75.2</v>
      </c>
      <c r="AI105" s="14">
        <v>0</v>
      </c>
      <c r="AJ105" s="14">
        <v>0</v>
      </c>
      <c r="AK105" s="15">
        <f t="shared" si="21"/>
        <v>67.3093975903614</v>
      </c>
      <c r="AL105" s="16">
        <v>2.21</v>
      </c>
      <c r="AM105" s="14"/>
    </row>
    <row r="106" spans="1:39">
      <c r="A106" s="11">
        <v>103</v>
      </c>
      <c r="B106" s="11" t="s">
        <v>649</v>
      </c>
      <c r="C106" s="12" t="s">
        <v>857</v>
      </c>
      <c r="D106" s="11" t="s">
        <v>858</v>
      </c>
      <c r="E106" s="13">
        <v>58</v>
      </c>
      <c r="F106" s="13">
        <v>46</v>
      </c>
      <c r="G106" s="13">
        <v>83</v>
      </c>
      <c r="H106" s="13">
        <v>70</v>
      </c>
      <c r="I106" s="13">
        <v>53</v>
      </c>
      <c r="J106" s="13">
        <v>71</v>
      </c>
      <c r="K106" s="13">
        <v>80</v>
      </c>
      <c r="L106" s="13">
        <v>60</v>
      </c>
      <c r="M106" s="13">
        <v>80</v>
      </c>
      <c r="N106" s="13">
        <v>75</v>
      </c>
      <c r="O106" s="13" t="s">
        <v>40</v>
      </c>
      <c r="P106" s="13">
        <v>69</v>
      </c>
      <c r="Q106" s="13">
        <v>85</v>
      </c>
      <c r="R106" s="13">
        <v>50</v>
      </c>
      <c r="S106" s="13">
        <v>36</v>
      </c>
      <c r="T106" s="13">
        <v>84</v>
      </c>
      <c r="U106" s="13">
        <v>85</v>
      </c>
      <c r="V106" s="13">
        <v>88</v>
      </c>
      <c r="W106" s="13" t="s">
        <v>40</v>
      </c>
      <c r="X106" s="13" t="s">
        <v>40</v>
      </c>
      <c r="Y106" s="13">
        <v>69</v>
      </c>
      <c r="Z106" s="13">
        <v>70</v>
      </c>
      <c r="AA106" s="13">
        <v>75</v>
      </c>
      <c r="AB106" s="13" t="s">
        <v>40</v>
      </c>
      <c r="AC106" s="13">
        <v>87</v>
      </c>
      <c r="AD106" s="13">
        <v>84</v>
      </c>
      <c r="AE106" s="14">
        <v>85.5</v>
      </c>
      <c r="AF106" s="14">
        <f>SUM($E$2:$N$2)+SUM($P$2:$V$2)+SUM($Y$2:$AA$2)</f>
        <v>41.5</v>
      </c>
      <c r="AG106" s="15">
        <f t="array" ref="AG106">(SUM(SUMPRODUCT($E$2:$N$2,E106:N106),SUMPRODUCT($P$2:$V$2,P106:V106),SUMPRODUCT($Y$2:$AA$2,Y106:AA106)))/AF106</f>
        <v>67.7590361445783</v>
      </c>
      <c r="AH106" s="14">
        <v>49.4</v>
      </c>
      <c r="AI106" s="14">
        <v>0</v>
      </c>
      <c r="AJ106" s="14">
        <v>0</v>
      </c>
      <c r="AK106" s="15">
        <f t="shared" si="21"/>
        <v>67.0013253012048</v>
      </c>
      <c r="AL106" s="16">
        <v>1.561</v>
      </c>
      <c r="AM106" s="14"/>
    </row>
    <row r="107" spans="1:39">
      <c r="A107" s="11">
        <v>104</v>
      </c>
      <c r="B107" s="11" t="s">
        <v>649</v>
      </c>
      <c r="C107" s="12" t="s">
        <v>859</v>
      </c>
      <c r="D107" s="11" t="s">
        <v>860</v>
      </c>
      <c r="E107" s="13">
        <v>69</v>
      </c>
      <c r="F107" s="13">
        <v>68</v>
      </c>
      <c r="G107" s="13">
        <v>72</v>
      </c>
      <c r="H107" s="13">
        <v>63</v>
      </c>
      <c r="I107" s="13">
        <v>40</v>
      </c>
      <c r="J107" s="13">
        <v>73</v>
      </c>
      <c r="K107" s="13">
        <v>83</v>
      </c>
      <c r="L107" s="13">
        <v>78</v>
      </c>
      <c r="M107" s="13">
        <v>73</v>
      </c>
      <c r="N107" s="13">
        <v>75</v>
      </c>
      <c r="O107" s="13">
        <v>63</v>
      </c>
      <c r="P107" s="13" t="s">
        <v>40</v>
      </c>
      <c r="Q107" s="13">
        <v>75</v>
      </c>
      <c r="R107" s="13">
        <v>65</v>
      </c>
      <c r="S107" s="13">
        <v>55</v>
      </c>
      <c r="T107" s="13">
        <v>80</v>
      </c>
      <c r="U107" s="13">
        <v>85</v>
      </c>
      <c r="V107" s="13">
        <v>83</v>
      </c>
      <c r="W107" s="13">
        <v>18</v>
      </c>
      <c r="X107" s="13">
        <v>70</v>
      </c>
      <c r="Y107" s="13" t="s">
        <v>40</v>
      </c>
      <c r="Z107" s="13" t="s">
        <v>40</v>
      </c>
      <c r="AA107" s="13">
        <v>65</v>
      </c>
      <c r="AB107" s="13" t="s">
        <v>40</v>
      </c>
      <c r="AC107" s="13">
        <v>85</v>
      </c>
      <c r="AD107" s="13">
        <v>84</v>
      </c>
      <c r="AE107" s="14">
        <v>84.5</v>
      </c>
      <c r="AF107" s="14">
        <f>SUM($E$2:$O$2)+SUM($Q$2:$X$2)+SUM($AA$2)</f>
        <v>41.5</v>
      </c>
      <c r="AG107" s="15">
        <f>($E$2*E107+$F$2*F107+$G$2*G107+$H$2*H107+$I$2*I107+$J$2*J107+$K$2*K107+$L$2*L107+$M$2*M107+$N$2*N107+$O$2*O107+$Q$2*Q107+$R$2*R107+$S$2*S107+$T$2*T107+$U$2*U107+$V$2*V107+$W$2*W107+$X$2*X107+$AA$2*AA107)/$AF$4</f>
        <v>66.1686746987952</v>
      </c>
      <c r="AH107" s="14">
        <v>69.2</v>
      </c>
      <c r="AI107" s="14">
        <v>0</v>
      </c>
      <c r="AJ107" s="14">
        <v>0</v>
      </c>
      <c r="AK107" s="15">
        <f t="shared" si="21"/>
        <v>66.6780722891566</v>
      </c>
      <c r="AL107" s="16">
        <v>2.246</v>
      </c>
      <c r="AM107" s="14"/>
    </row>
    <row r="108" spans="1:39">
      <c r="A108" s="11">
        <v>105</v>
      </c>
      <c r="B108" s="11" t="s">
        <v>649</v>
      </c>
      <c r="C108" s="12" t="s">
        <v>861</v>
      </c>
      <c r="D108" s="11" t="s">
        <v>862</v>
      </c>
      <c r="E108" s="13">
        <v>62</v>
      </c>
      <c r="F108" s="13">
        <v>53</v>
      </c>
      <c r="G108" s="13">
        <v>75</v>
      </c>
      <c r="H108" s="13">
        <v>71</v>
      </c>
      <c r="I108" s="13">
        <v>34</v>
      </c>
      <c r="J108" s="13">
        <v>80</v>
      </c>
      <c r="K108" s="13">
        <v>80</v>
      </c>
      <c r="L108" s="13">
        <v>73</v>
      </c>
      <c r="M108" s="13">
        <v>61</v>
      </c>
      <c r="N108" s="13">
        <v>75</v>
      </c>
      <c r="O108" s="13" t="s">
        <v>40</v>
      </c>
      <c r="P108" s="13">
        <v>69</v>
      </c>
      <c r="Q108" s="13">
        <v>75</v>
      </c>
      <c r="R108" s="13">
        <v>50</v>
      </c>
      <c r="S108" s="13">
        <v>18</v>
      </c>
      <c r="T108" s="13">
        <v>83</v>
      </c>
      <c r="U108" s="13">
        <v>75</v>
      </c>
      <c r="V108" s="13" t="s">
        <v>40</v>
      </c>
      <c r="W108" s="13" t="s">
        <v>40</v>
      </c>
      <c r="X108" s="13" t="s">
        <v>40</v>
      </c>
      <c r="Y108" s="13">
        <v>80</v>
      </c>
      <c r="Z108" s="13">
        <v>62</v>
      </c>
      <c r="AA108" s="13">
        <v>65</v>
      </c>
      <c r="AB108" s="13" t="str">
        <f>VLOOKUP(D108,[4]sheet1!$A$2:$B$43,2,0)</f>
        <v>81</v>
      </c>
      <c r="AC108" s="13">
        <v>86</v>
      </c>
      <c r="AD108" s="13">
        <v>85</v>
      </c>
      <c r="AE108" s="14">
        <v>85.5</v>
      </c>
      <c r="AF108" s="14">
        <f>SUM($E$2:$N$2)+SUM($P$2:$U$2)+SUM($Y$2:$AA$2)+$AB$2</f>
        <v>41.5</v>
      </c>
      <c r="AG108" s="15">
        <f>($E$2*E108+$F$2*F108+$G$2*G108+$H$2*H108+$I$2*I108+$J$2*J108+$K$2*K108+$L$2*L108+$M$2*M108+$N$2*N108+$P$2*P108+$Q$2*Q108+$R$2*R108+$S$2*S108+$T$2*T108+$U$2*U108+$Y$2*Y108+$Z$2*Z108+$AA$2*AA108+$AB$2*AB108)/$AF$56</f>
        <v>64.8072289156626</v>
      </c>
      <c r="AH108" s="14">
        <v>70.8</v>
      </c>
      <c r="AI108" s="14">
        <v>0</v>
      </c>
      <c r="AJ108" s="14">
        <v>0</v>
      </c>
      <c r="AK108" s="15">
        <f t="shared" si="21"/>
        <v>66.0050602409639</v>
      </c>
      <c r="AL108" s="16">
        <v>1.877</v>
      </c>
      <c r="AM108" s="14"/>
    </row>
    <row r="109" spans="1:39">
      <c r="A109" s="11">
        <v>106</v>
      </c>
      <c r="B109" s="11" t="s">
        <v>653</v>
      </c>
      <c r="C109" s="12" t="s">
        <v>863</v>
      </c>
      <c r="D109" s="11" t="s">
        <v>864</v>
      </c>
      <c r="E109" s="13">
        <v>46</v>
      </c>
      <c r="F109" s="13">
        <v>43</v>
      </c>
      <c r="G109" s="13">
        <v>60</v>
      </c>
      <c r="H109" s="13">
        <v>24</v>
      </c>
      <c r="I109" s="13">
        <v>41</v>
      </c>
      <c r="J109" s="13">
        <v>58</v>
      </c>
      <c r="K109" s="13">
        <v>85</v>
      </c>
      <c r="L109" s="13">
        <v>56</v>
      </c>
      <c r="M109" s="13">
        <v>64</v>
      </c>
      <c r="N109" s="13">
        <v>65</v>
      </c>
      <c r="O109" s="13" t="s">
        <v>40</v>
      </c>
      <c r="P109" s="13">
        <v>73</v>
      </c>
      <c r="Q109" s="13">
        <v>50</v>
      </c>
      <c r="R109" s="13">
        <v>75</v>
      </c>
      <c r="S109" s="13">
        <v>17</v>
      </c>
      <c r="T109" s="13">
        <v>81</v>
      </c>
      <c r="U109" s="13">
        <v>85</v>
      </c>
      <c r="V109" s="13">
        <v>84</v>
      </c>
      <c r="W109" s="13" t="s">
        <v>40</v>
      </c>
      <c r="X109" s="13" t="s">
        <v>40</v>
      </c>
      <c r="Y109" s="13">
        <v>66</v>
      </c>
      <c r="Z109" s="13">
        <v>62</v>
      </c>
      <c r="AA109" s="13">
        <v>75</v>
      </c>
      <c r="AB109" s="13" t="s">
        <v>40</v>
      </c>
      <c r="AC109" s="13">
        <v>88</v>
      </c>
      <c r="AD109" s="13">
        <v>89</v>
      </c>
      <c r="AE109" s="14">
        <v>88.5</v>
      </c>
      <c r="AF109" s="14">
        <f>SUM($E$2:$N$2)+SUM($P$2:$V$2)+SUM($Y$2:$AA$2)</f>
        <v>41.5</v>
      </c>
      <c r="AG109" s="15">
        <f t="array" ref="AG109">(SUM(SUMPRODUCT($E$2:$N$2,E109:N109),SUMPRODUCT($P$2:$V$2,P109:V109),SUMPRODUCT($Y$2:$AA$2,Y109:AA109)))/AF109</f>
        <v>57.6746987951807</v>
      </c>
      <c r="AH109" s="14">
        <v>43.8</v>
      </c>
      <c r="AI109" s="14">
        <v>0</v>
      </c>
      <c r="AJ109" s="14">
        <v>0</v>
      </c>
      <c r="AK109" s="15">
        <f t="shared" si="21"/>
        <v>60.2622891566265</v>
      </c>
      <c r="AL109" s="16">
        <v>1.733</v>
      </c>
      <c r="AM109" s="14"/>
    </row>
    <row r="110" spans="1:39">
      <c r="A110" s="11">
        <v>107</v>
      </c>
      <c r="B110" s="11" t="s">
        <v>649</v>
      </c>
      <c r="C110" s="12" t="s">
        <v>865</v>
      </c>
      <c r="D110" s="11" t="s">
        <v>866</v>
      </c>
      <c r="E110" s="13">
        <v>52</v>
      </c>
      <c r="F110" s="13">
        <v>60</v>
      </c>
      <c r="G110" s="13">
        <v>82</v>
      </c>
      <c r="H110" s="13">
        <v>62</v>
      </c>
      <c r="I110" s="13">
        <v>62</v>
      </c>
      <c r="J110" s="13">
        <v>64</v>
      </c>
      <c r="K110" s="13">
        <v>93</v>
      </c>
      <c r="L110" s="13">
        <v>64</v>
      </c>
      <c r="M110" s="13"/>
      <c r="N110" s="13"/>
      <c r="O110" s="13">
        <v>54</v>
      </c>
      <c r="P110" s="13" t="s">
        <v>40</v>
      </c>
      <c r="Q110" s="13">
        <v>65</v>
      </c>
      <c r="R110" s="13"/>
      <c r="S110" s="13">
        <v>23</v>
      </c>
      <c r="T110" s="13">
        <v>69</v>
      </c>
      <c r="U110" s="13">
        <v>65</v>
      </c>
      <c r="V110" s="13">
        <v>63</v>
      </c>
      <c r="W110" s="13">
        <v>77</v>
      </c>
      <c r="X110" s="13" t="s">
        <v>40</v>
      </c>
      <c r="Y110" s="13" t="s">
        <v>40</v>
      </c>
      <c r="Z110" s="13" t="s">
        <v>40</v>
      </c>
      <c r="AA110" s="13">
        <v>75</v>
      </c>
      <c r="AB110" s="13" t="str">
        <f>VLOOKUP(D110,[4]sheet1!$A$2:$B$43,2,0)</f>
        <v>76</v>
      </c>
      <c r="AC110" s="13" t="s">
        <v>40</v>
      </c>
      <c r="AD110" s="13">
        <v>89</v>
      </c>
      <c r="AE110" s="14">
        <v>89</v>
      </c>
      <c r="AF110" s="14">
        <f>SUM($E$2:$O$2)+SUM($Q$2:$X$2)+SUM($AA$2)+$AB$2</f>
        <v>43</v>
      </c>
      <c r="AG110" s="15">
        <f>($E$2*E110+$F$2*F110+$G$2*G110+$H$2*H110+$I$2*I110+$J$2*J110+$K$2*K110+$L$2*L110+$M$2*M110+$N$2*N110+$O$2*O110+$Q$2*Q110+$R$2*R110+$S$2*S110+$T$2*T110+$U$2*U110+$W$2*W110+$AA$2*AA110+$AB$2*AB110)/$AF$6</f>
        <v>53.7228915662651</v>
      </c>
      <c r="AH110" s="14">
        <v>0</v>
      </c>
      <c r="AI110" s="14">
        <v>0</v>
      </c>
      <c r="AJ110" s="14">
        <v>0</v>
      </c>
      <c r="AK110" s="15">
        <f t="shared" si="21"/>
        <v>55.4060240963855</v>
      </c>
      <c r="AL110" s="16">
        <v>1.967</v>
      </c>
      <c r="AM110" s="14"/>
    </row>
    <row r="111" spans="1:39">
      <c r="A111" s="11">
        <v>108</v>
      </c>
      <c r="B111" s="11" t="s">
        <v>649</v>
      </c>
      <c r="C111" s="12" t="s">
        <v>867</v>
      </c>
      <c r="D111" s="11" t="s">
        <v>868</v>
      </c>
      <c r="E111" s="13">
        <v>0</v>
      </c>
      <c r="F111" s="13">
        <v>38</v>
      </c>
      <c r="G111" s="13"/>
      <c r="H111" s="13"/>
      <c r="I111" s="13"/>
      <c r="J111" s="13"/>
      <c r="K111" s="13"/>
      <c r="L111" s="13"/>
      <c r="M111" s="13"/>
      <c r="N111" s="13"/>
      <c r="O111" s="13" t="s">
        <v>40</v>
      </c>
      <c r="P111" s="13" t="s">
        <v>40</v>
      </c>
      <c r="Q111" s="13"/>
      <c r="R111" s="13"/>
      <c r="S111" s="13">
        <v>28</v>
      </c>
      <c r="T111" s="13"/>
      <c r="U111" s="13"/>
      <c r="V111" s="13"/>
      <c r="W111" s="13" t="s">
        <v>40</v>
      </c>
      <c r="X111" s="13"/>
      <c r="Y111" s="13">
        <v>75</v>
      </c>
      <c r="Z111" s="13">
        <v>65</v>
      </c>
      <c r="AA111" s="13"/>
      <c r="AB111" s="13" t="s">
        <v>40</v>
      </c>
      <c r="AC111" s="13"/>
      <c r="AD111" s="13">
        <v>89</v>
      </c>
      <c r="AE111" s="14">
        <v>89</v>
      </c>
      <c r="AF111" s="14">
        <f>SUM($E$2:$N$2)+SUM($P$2:$U$2)+SUM($Y$2:$AA$2)</f>
        <v>40</v>
      </c>
      <c r="AG111" s="15">
        <f>($E$2*E111+$F$2*F111+$G$2*G111+$H$2*H111+$I$2*I111+$J$2*J111+$K$2*K111+$L$2*L111+$M$2*M111+$N$2*N111+$Q$2*Q111+$R$2*R111+$S$2*S111+$T$2*T111+$U$2*U111+$Y$2*Y111+$Z$2*Z111+$AA$2*AA111)/$AF$56</f>
        <v>11.6385542168675</v>
      </c>
      <c r="AH111" s="14">
        <v>58.2</v>
      </c>
      <c r="AI111" s="14">
        <v>0</v>
      </c>
      <c r="AJ111" s="14">
        <v>0</v>
      </c>
      <c r="AK111" s="15">
        <f t="shared" si="21"/>
        <v>28.8569879518072</v>
      </c>
      <c r="AL111" s="16">
        <v>1.745</v>
      </c>
      <c r="AM111" s="14"/>
    </row>
  </sheetData>
  <mergeCells count="1">
    <mergeCell ref="A1:D2"/>
  </mergeCells>
  <conditionalFormatting sqref="AE4:AE111">
    <cfRule type="cellIs" dxfId="0" priority="4" operator="lessThan">
      <formula>85</formula>
    </cfRule>
  </conditionalFormatting>
  <conditionalFormatting sqref="E4:AB8 AH4:AH8 AB9:AB10 AB12 AB16:AB17 AB19 AB21:AB23 AB28 AB31 AB34 AB37:AB38 AB44 AB47:AB48 AB53 AB55 AB57:AB58 AB60:AB70 AB72 AB74 AB76 AB79 AB86 AB88 AB92 AB109">
    <cfRule type="cellIs" dxfId="1" priority="3" operator="lessThan">
      <formula>70</formula>
    </cfRule>
  </conditionalFormatting>
  <conditionalFormatting sqref="E4:AB8 AH4:AH8 E9:AB9 AH9 E10:AB10 AH10 E11:AB11 AH11 E12:AB12 AH12 E13:AB15 AH13:AH15 E16:AB16 AH16 E17:AB17 AH17 E18:AB18 AH18 E19:AB19 AH19 E20:AB20 AH20 E21:AB21 AH21 E22:AB22 AH22 E23:AB23 AH23 E24:AB27 AH24:AH27 E28:AB28 AH28 E29:AB30 AH29:AH30 AB31 AB34 AB37:AB38 AB44 AB47:AB48 AB53 AB55 AB57:AB58 AB60:AB70 AB72 AB74 AB76 AB79 AB86 AB88 AB92 AB109">
    <cfRule type="cellIs" dxfId="2" priority="2" operator="lessThan">
      <formula>65</formula>
    </cfRule>
  </conditionalFormatting>
  <conditionalFormatting sqref="E4:AB8 AH4:AH8 E9:AB9 AH9 E10:AB10 AH10 E11:AB11 AH11 E12:AB12 AH12 E13:AB15 AH13:AH15 E16:AB16 AH16 E17:AB17 AH17 E18:AB18 AH18 E19:AB19 AH19 E20:AB20 AH20 E21:AB21 AH21 E22:AB22 AH22 E23:AB23 AH23 E24:AB27 AH24:AH27 E28:AB28 AH28 E29:AB30 AH29:AH30 E31:AB31 AH31 E32:AB33 AH32:AH33 E34:AB34 AH34 E35:AB36 AH35:AH36 E37:AB37 AH37 E38:AB38 AH38 E39:AB43 AH39:AH43 E44:AB44 AH44 E45:AB46 AH45:AH46 E47:AB47 AH47 E48:AB48 AH48 E49:AB52 AH49:AH52 E53:AB53 AH53 E54:AB54 AH54 E55:AB55 AH55 E56:AB56 AH56 E57:AB57 AH57 E58:AB58 AH58 E59:AB59 AH59 E60:AB60 AH60 E61:AB61 AH61 E62:AB62 AH62 E63:AB63 AH63 E64:AB64 AH64 E65:AB65 AH65 E66:AB66 AH66 E67:AB67 AH67 E68:AB68 AH68 E69:AB69 AH69 E70:AB70 AH70 E71:AB71 AH71 E72:AB72 AH72 E73:AB73 AH73 E74:AB74 AH74 E75:AB75 AH75 E76:AB76 AH76 E77:AB77 AH77 E78:AB78 AH78 E79:AB79 AH79 E80:AB80 AH80 E81:AB81 AH81 E82:AB82 AH82 E83:AB83 AH83 E84:AB84 AH84 E85:AB85 AH85 E86:AB86 AH86 E87:AB87 AH87 E88:AB88 AH88 E89:AB89 AH89 E90:AB90 AH90 E91:AB91 AH91 E92:AB92 AH92 E93:AB93 AH93 E94:AB94 AH94 E95:AB95 AH95 E96:AB96 AH96 E97:AB97 AH97 E98:AB98 AH98 E99:AB99 AH99 E100:AB100 AH100 E101:AB101 AH101 E102:AB102 AH102 E103:AB103 AH103 E104:AB104 AH104 E105:AB105 AH105 E106:AB106 AH106 E107:AB107 AH107 E108:AB108 AH108 E109:AB109 AH109 E110:AB110 AH110 E111:AB111 AH111">
    <cfRule type="cellIs" dxfId="3" priority="1" operator="lessThan">
      <formula>60</formula>
    </cfRule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NetdiskSupbooks xmlns="http://www.wps.cn/et/2019/netdiskSupbooks">
  <NetdiskSupbook Target="/media/huawei/DATA1/奖学金评定/最终版/D:/Users/21857/WPS%20Cloud%20Files/.1245281041/cachedata/385848E337FA47E1B072287EEA525D4A/数控技术及应用.xlsx" FileId="567511020125" NetdiskName="yunwps"/>
</NetdiskSupbooks>
</file>

<file path=customXml/itemProps1.xml><?xml version="1.0" encoding="utf-8"?>
<ds:datastoreItem xmlns:ds="http://schemas.openxmlformats.org/officeDocument/2006/customXml" ds:itemID="{8CA11897-456E-43AF-AC28-93E1BBEC0A59}">
  <ds:schemaRefs>
    <ds:schemaRef ds:uri="http://www.wps.cn/et/2019/netdiskSupbook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材控23</vt:lpstr>
      <vt:lpstr>机器人23</vt:lpstr>
      <vt:lpstr>机自w23</vt:lpstr>
      <vt:lpstr>车辆23</vt:lpstr>
      <vt:lpstr>机自23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21857</dc:creator>
  <cp:lastModifiedBy>Miñ</cp:lastModifiedBy>
  <dcterms:created xsi:type="dcterms:W3CDTF">2026-09-24T16:52:00Z</dcterms:created>
  <dcterms:modified xsi:type="dcterms:W3CDTF">2026-09-27T20:17:13Z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3780834891C64BDEA85F4363926FEC53_13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